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95" yWindow="90" windowWidth="4950" windowHeight="2205" tabRatio="572" firstSheet="4" activeTab="9"/>
  </bookViews>
  <sheets>
    <sheet name="Sheet3" sheetId="29" state="hidden" r:id="rId1"/>
    <sheet name="ยกเลิก" sheetId="30" r:id="rId2"/>
    <sheet name="ผ03 บัญชีครุภัณฑ์" sheetId="33" r:id="rId3"/>
    <sheet name="ไม่เอา" sheetId="28" r:id="rId4"/>
    <sheet name="ผ 01บัญชีสรุป" sheetId="24" r:id="rId5"/>
    <sheet name="3.5รายละเอียดยุทธศาสตร์" sheetId="23" state="hidden" r:id="rId6"/>
    <sheet name="บัญชีสรุปโครงการ" sheetId="8" state="hidden" r:id="rId7"/>
    <sheet name="ยุทธ1" sheetId="5" r:id="rId8"/>
    <sheet name="ยุทธ2" sheetId="3" r:id="rId9"/>
    <sheet name="ยุทธ3" sheetId="17" r:id="rId10"/>
    <sheet name="ยุทธ4" sheetId="18" r:id="rId11"/>
    <sheet name="ยุทธ5" sheetId="2" r:id="rId12"/>
    <sheet name="ยุทธ6" sheetId="1" r:id="rId13"/>
    <sheet name="Sheet1" sheetId="25" state="hidden" r:id="rId14"/>
    <sheet name="ยุทธ7" sheetId="15" r:id="rId15"/>
    <sheet name="Sheet2" sheetId="31" state="hidden" r:id="rId16"/>
    <sheet name="ไมใช้" sheetId="26" r:id="rId17"/>
    <sheet name="ลบ" sheetId="32" r:id="rId18"/>
    <sheet name="ไม่ได้ใช้" sheetId="27" r:id="rId19"/>
    <sheet name="ไม่ใช่" sheetId="22" r:id="rId20"/>
    <sheet name="ผ02.1" sheetId="21" r:id="rId21"/>
  </sheets>
  <definedNames>
    <definedName name="_xlnm.Print_Area" localSheetId="6">บัญชีสรุปโครงการ!$A$1:$I$76</definedName>
    <definedName name="_xlnm.Print_Area" localSheetId="20">ผ02.1!$A$1:$I$28</definedName>
    <definedName name="_xlnm.Print_Area" localSheetId="7">ยุทธ1!$A$1:$L$171</definedName>
    <definedName name="_xlnm.Print_Area" localSheetId="8">ยุทธ2!$A$1:$L$81</definedName>
    <definedName name="_xlnm.Print_Area" localSheetId="10">ยุทธ4!$A$1:$L$25</definedName>
    <definedName name="_xlnm.Print_Titles" localSheetId="6">บัญชีสรุปโครงการ!$1:$7</definedName>
    <definedName name="_xlnm.Print_Titles" localSheetId="7">ยุทธ1!$1:$4</definedName>
    <definedName name="_xlnm.Print_Titles" localSheetId="8">ยุทธ2!$3:$8</definedName>
    <definedName name="_xlnm.Print_Titles" localSheetId="9">ยุทธ3!$1:$7</definedName>
    <definedName name="_xlnm.Print_Titles" localSheetId="10">ยุทธ4!$2:$7</definedName>
    <definedName name="_xlnm.Print_Titles" localSheetId="12">ยุทธ6!$2:$7</definedName>
    <definedName name="_xlnm.Print_Titles" localSheetId="14">ยุทธ7!$1:$6</definedName>
  </definedNames>
  <calcPr calcId="145621"/>
</workbook>
</file>

<file path=xl/calcChain.xml><?xml version="1.0" encoding="utf-8"?>
<calcChain xmlns="http://schemas.openxmlformats.org/spreadsheetml/2006/main">
  <c r="H11" i="33" l="1"/>
  <c r="I11" i="33"/>
  <c r="J11" i="33"/>
  <c r="K11" i="33"/>
  <c r="G11" i="33"/>
  <c r="D22" i="21"/>
  <c r="E22" i="21"/>
  <c r="F22" i="21"/>
  <c r="G22" i="21"/>
  <c r="C22" i="21"/>
  <c r="H17" i="21"/>
  <c r="C61" i="24"/>
  <c r="E61" i="24"/>
  <c r="I61" i="24"/>
  <c r="K61" i="24"/>
  <c r="L60" i="24"/>
  <c r="K60" i="24"/>
  <c r="I60" i="24"/>
  <c r="E60" i="24"/>
  <c r="C60" i="24"/>
  <c r="D58" i="24"/>
  <c r="F58" i="24"/>
  <c r="H58" i="24"/>
  <c r="J58" i="24"/>
  <c r="B58" i="24"/>
  <c r="L57" i="24"/>
  <c r="L58" i="24" s="1"/>
  <c r="D40" i="24"/>
  <c r="F40" i="24"/>
  <c r="H40" i="24"/>
  <c r="J40" i="24"/>
  <c r="B40" i="24"/>
  <c r="L39" i="24"/>
  <c r="L38" i="24"/>
  <c r="D35" i="24"/>
  <c r="F35" i="24"/>
  <c r="H35" i="24"/>
  <c r="J35" i="24"/>
  <c r="B35" i="24"/>
  <c r="L33" i="24"/>
  <c r="L35" i="24" s="1"/>
  <c r="K33" i="24"/>
  <c r="K35" i="24" s="1"/>
  <c r="I33" i="24"/>
  <c r="I35" i="24" s="1"/>
  <c r="E33" i="24"/>
  <c r="E35" i="24" s="1"/>
  <c r="C33" i="24"/>
  <c r="C35" i="24" s="1"/>
  <c r="F24" i="18"/>
  <c r="G24" i="18"/>
  <c r="G33" i="24" s="1"/>
  <c r="G35" i="24" s="1"/>
  <c r="H24" i="18"/>
  <c r="I24" i="18"/>
  <c r="E24" i="18"/>
  <c r="D20" i="24"/>
  <c r="F20" i="24"/>
  <c r="H20" i="24"/>
  <c r="J20" i="24"/>
  <c r="B20" i="24"/>
  <c r="L19" i="24"/>
  <c r="L20" i="24" s="1"/>
  <c r="K19" i="24"/>
  <c r="K20" i="24" s="1"/>
  <c r="E19" i="24"/>
  <c r="E20" i="24" s="1"/>
  <c r="C19" i="24"/>
  <c r="C20" i="24" s="1"/>
  <c r="F78" i="17"/>
  <c r="I78" i="17"/>
  <c r="E78" i="17"/>
  <c r="F77" i="17"/>
  <c r="G77" i="17"/>
  <c r="H77" i="17"/>
  <c r="H78" i="17" s="1"/>
  <c r="I19" i="24" s="1"/>
  <c r="I20" i="24" s="1"/>
  <c r="I77" i="17"/>
  <c r="D16" i="24"/>
  <c r="F16" i="24"/>
  <c r="H16" i="24"/>
  <c r="J16" i="24"/>
  <c r="B16" i="24"/>
  <c r="L15" i="24"/>
  <c r="C15" i="24"/>
  <c r="L14" i="24"/>
  <c r="L16" i="24" s="1"/>
  <c r="J61" i="3"/>
  <c r="F78" i="3"/>
  <c r="E15" i="24" s="1"/>
  <c r="G78" i="3"/>
  <c r="G15" i="24" s="1"/>
  <c r="H78" i="3"/>
  <c r="I15" i="24" s="1"/>
  <c r="I78" i="3"/>
  <c r="K15" i="24" s="1"/>
  <c r="E78" i="3"/>
  <c r="F60" i="3"/>
  <c r="G60" i="3"/>
  <c r="H60" i="3"/>
  <c r="I60" i="3"/>
  <c r="E60" i="3"/>
  <c r="L40" i="24" l="1"/>
  <c r="M15" i="24"/>
  <c r="M33" i="24"/>
  <c r="M35" i="24" s="1"/>
  <c r="D11" i="24"/>
  <c r="D62" i="24" s="1"/>
  <c r="F11" i="24"/>
  <c r="F62" i="24" s="1"/>
  <c r="H11" i="24"/>
  <c r="H62" i="24" s="1"/>
  <c r="J11" i="24"/>
  <c r="J62" i="24" s="1"/>
  <c r="B11" i="24"/>
  <c r="B62" i="24" s="1"/>
  <c r="L8" i="24"/>
  <c r="L11" i="24" s="1"/>
  <c r="L62" i="24" s="1"/>
  <c r="F40" i="15" l="1"/>
  <c r="H40" i="15"/>
  <c r="I40" i="15"/>
  <c r="E40" i="15"/>
  <c r="F26" i="15"/>
  <c r="G26" i="15"/>
  <c r="H26" i="15"/>
  <c r="I26" i="15"/>
  <c r="E26" i="15"/>
  <c r="F39" i="15"/>
  <c r="G39" i="15"/>
  <c r="G40" i="15" s="1"/>
  <c r="G60" i="24" s="1"/>
  <c r="H39" i="15"/>
  <c r="I39" i="15"/>
  <c r="E39" i="15"/>
  <c r="F97" i="2"/>
  <c r="F98" i="2" s="1"/>
  <c r="G97" i="2"/>
  <c r="H97" i="2"/>
  <c r="H98" i="2" s="1"/>
  <c r="I97" i="2"/>
  <c r="E97" i="2"/>
  <c r="E98" i="2" s="1"/>
  <c r="F85" i="2"/>
  <c r="G85" i="2"/>
  <c r="H85" i="2"/>
  <c r="I85" i="2"/>
  <c r="E85" i="2"/>
  <c r="F63" i="2"/>
  <c r="G63" i="2"/>
  <c r="H63" i="2"/>
  <c r="I63" i="2"/>
  <c r="E63" i="2"/>
  <c r="F43" i="2"/>
  <c r="F44" i="2" s="1"/>
  <c r="E38" i="24" s="1"/>
  <c r="G43" i="2"/>
  <c r="G44" i="2" s="1"/>
  <c r="G38" i="24" s="1"/>
  <c r="H43" i="2"/>
  <c r="H44" i="2" s="1"/>
  <c r="I38" i="24" s="1"/>
  <c r="I43" i="2"/>
  <c r="I44" i="2" s="1"/>
  <c r="K38" i="24" s="1"/>
  <c r="E43" i="2"/>
  <c r="E44" i="2" s="1"/>
  <c r="C38" i="24" s="1"/>
  <c r="F24" i="2"/>
  <c r="G24" i="2"/>
  <c r="H24" i="2"/>
  <c r="I24" i="2"/>
  <c r="E24" i="2"/>
  <c r="E77" i="17"/>
  <c r="F57" i="17"/>
  <c r="G57" i="17"/>
  <c r="H57" i="17"/>
  <c r="I57" i="17"/>
  <c r="E57" i="17"/>
  <c r="F41" i="17"/>
  <c r="G41" i="17"/>
  <c r="G78" i="17" s="1"/>
  <c r="G19" i="24" s="1"/>
  <c r="H41" i="17"/>
  <c r="I41" i="17"/>
  <c r="E41" i="17"/>
  <c r="F23" i="17"/>
  <c r="G23" i="17"/>
  <c r="H23" i="17"/>
  <c r="I23" i="17"/>
  <c r="E23" i="17"/>
  <c r="F38" i="3"/>
  <c r="F61" i="3" s="1"/>
  <c r="E14" i="24" s="1"/>
  <c r="E16" i="24" s="1"/>
  <c r="G38" i="3"/>
  <c r="H38" i="3"/>
  <c r="H61" i="3" s="1"/>
  <c r="I14" i="24" s="1"/>
  <c r="I16" i="24" s="1"/>
  <c r="I38" i="3"/>
  <c r="E38" i="3"/>
  <c r="E61" i="3" s="1"/>
  <c r="C14" i="24" s="1"/>
  <c r="C16" i="24" s="1"/>
  <c r="F24" i="3"/>
  <c r="G24" i="3"/>
  <c r="G61" i="3" s="1"/>
  <c r="G14" i="24" s="1"/>
  <c r="H24" i="3"/>
  <c r="I24" i="3"/>
  <c r="E24" i="3"/>
  <c r="F169" i="5"/>
  <c r="G169" i="5"/>
  <c r="H169" i="5"/>
  <c r="I169" i="5"/>
  <c r="E169" i="5"/>
  <c r="F146" i="5"/>
  <c r="G146" i="5"/>
  <c r="H146" i="5"/>
  <c r="I146" i="5"/>
  <c r="E146" i="5"/>
  <c r="F127" i="5"/>
  <c r="G127" i="5"/>
  <c r="H127" i="5"/>
  <c r="I127" i="5"/>
  <c r="E127" i="5"/>
  <c r="F105" i="5"/>
  <c r="G105" i="5"/>
  <c r="H105" i="5"/>
  <c r="I105" i="5"/>
  <c r="E105" i="5"/>
  <c r="F85" i="5"/>
  <c r="G85" i="5"/>
  <c r="H85" i="5"/>
  <c r="I85" i="5"/>
  <c r="E85" i="5"/>
  <c r="F66" i="5"/>
  <c r="G66" i="5"/>
  <c r="H66" i="5"/>
  <c r="I66" i="5"/>
  <c r="E66" i="5"/>
  <c r="F42" i="5"/>
  <c r="G42" i="5"/>
  <c r="H42" i="5"/>
  <c r="I42" i="5"/>
  <c r="E42" i="5"/>
  <c r="F21" i="5"/>
  <c r="G21" i="5"/>
  <c r="H21" i="5"/>
  <c r="I21" i="5"/>
  <c r="E21" i="5"/>
  <c r="G61" i="24" l="1"/>
  <c r="M60" i="24"/>
  <c r="M61" i="24" s="1"/>
  <c r="I98" i="2"/>
  <c r="I99" i="2" s="1"/>
  <c r="K39" i="24" s="1"/>
  <c r="K40" i="24" s="1"/>
  <c r="G98" i="2"/>
  <c r="G99" i="2" s="1"/>
  <c r="G39" i="24" s="1"/>
  <c r="G40" i="24" s="1"/>
  <c r="M38" i="24"/>
  <c r="C39" i="24"/>
  <c r="E99" i="2"/>
  <c r="I39" i="24"/>
  <c r="H99" i="2"/>
  <c r="E39" i="24"/>
  <c r="E40" i="24" s="1"/>
  <c r="F99" i="2"/>
  <c r="C40" i="24"/>
  <c r="G20" i="24"/>
  <c r="M19" i="24"/>
  <c r="M20" i="24" s="1"/>
  <c r="I61" i="3"/>
  <c r="K14" i="24" s="1"/>
  <c r="K16" i="24" s="1"/>
  <c r="G16" i="24"/>
  <c r="M14" i="24"/>
  <c r="M16" i="24" s="1"/>
  <c r="E170" i="5"/>
  <c r="H170" i="5"/>
  <c r="I8" i="24" s="1"/>
  <c r="I11" i="24" s="1"/>
  <c r="F170" i="5"/>
  <c r="E8" i="24" s="1"/>
  <c r="E11" i="24" s="1"/>
  <c r="I170" i="5"/>
  <c r="K8" i="24" s="1"/>
  <c r="K11" i="24" s="1"/>
  <c r="G170" i="5"/>
  <c r="G8" i="24" s="1"/>
  <c r="G11" i="24" s="1"/>
  <c r="F25" i="3"/>
  <c r="G25" i="3"/>
  <c r="H25" i="3"/>
  <c r="I25" i="3"/>
  <c r="B8" i="5" l="1"/>
  <c r="C8" i="24"/>
  <c r="M39" i="24"/>
  <c r="M40" i="24" s="1"/>
  <c r="I40" i="24"/>
  <c r="J170" i="5"/>
  <c r="J169" i="5"/>
  <c r="J105" i="5"/>
  <c r="J127" i="5"/>
  <c r="J146" i="5"/>
  <c r="C11" i="24" l="1"/>
  <c r="M8" i="24"/>
  <c r="M11" i="24" s="1"/>
  <c r="J85" i="5"/>
  <c r="J42" i="5" l="1"/>
  <c r="J66" i="5"/>
  <c r="H23" i="1" l="1"/>
  <c r="H28" i="1" s="1"/>
  <c r="H47" i="1" s="1"/>
  <c r="I57" i="24" s="1"/>
  <c r="I58" i="24" s="1"/>
  <c r="I62" i="24" s="1"/>
  <c r="I23" i="1"/>
  <c r="I28" i="1" s="1"/>
  <c r="I47" i="1" s="1"/>
  <c r="K57" i="24" s="1"/>
  <c r="K58" i="24" l="1"/>
  <c r="K62" i="24" s="1"/>
  <c r="F23" i="1"/>
  <c r="G23" i="1"/>
  <c r="E58" i="8"/>
  <c r="G49" i="8"/>
  <c r="E50" i="8"/>
  <c r="G50" i="8"/>
  <c r="G52" i="8"/>
  <c r="E52" i="8"/>
  <c r="E49" i="8"/>
  <c r="E56" i="8" l="1"/>
  <c r="F28" i="1"/>
  <c r="F47" i="1" s="1"/>
  <c r="E57" i="24" s="1"/>
  <c r="E58" i="24" s="1"/>
  <c r="E62" i="24" s="1"/>
  <c r="G56" i="8"/>
  <c r="G28" i="1"/>
  <c r="G47" i="1" s="1"/>
  <c r="G57" i="24" s="1"/>
  <c r="G58" i="8"/>
  <c r="I79" i="17"/>
  <c r="F79" i="17"/>
  <c r="G79" i="17"/>
  <c r="E67" i="8"/>
  <c r="C58" i="8"/>
  <c r="E23" i="1"/>
  <c r="C52" i="8"/>
  <c r="C50" i="8"/>
  <c r="C49" i="8"/>
  <c r="G58" i="24" l="1"/>
  <c r="G62" i="24" s="1"/>
  <c r="C56" i="8"/>
  <c r="E28" i="1"/>
  <c r="E47" i="1" s="1"/>
  <c r="C57" i="24" s="1"/>
  <c r="C58" i="24" s="1"/>
  <c r="C62" i="24" s="1"/>
  <c r="J21" i="5"/>
  <c r="C67" i="8"/>
  <c r="G67" i="8"/>
  <c r="G69" i="8"/>
  <c r="C9" i="8"/>
  <c r="E75" i="22"/>
  <c r="B27" i="22"/>
  <c r="C27" i="22"/>
  <c r="C26" i="22"/>
  <c r="C25" i="22"/>
  <c r="C22" i="22"/>
  <c r="G26" i="3"/>
  <c r="E25" i="3"/>
  <c r="C14" i="8" s="1"/>
  <c r="B22" i="22"/>
  <c r="C21" i="22"/>
  <c r="B21" i="22"/>
  <c r="C17" i="22"/>
  <c r="B17" i="22"/>
  <c r="C16" i="22"/>
  <c r="C15" i="22"/>
  <c r="B15" i="22"/>
  <c r="C14" i="22"/>
  <c r="C13" i="22"/>
  <c r="B13" i="22"/>
  <c r="C12" i="22"/>
  <c r="B12" i="22"/>
  <c r="C11" i="22"/>
  <c r="B11" i="22"/>
  <c r="C8" i="22"/>
  <c r="B8" i="22"/>
  <c r="C7" i="22"/>
  <c r="C6" i="22"/>
  <c r="B6" i="22"/>
  <c r="C5" i="22"/>
  <c r="C4" i="22"/>
  <c r="B4" i="22"/>
  <c r="C3" i="22"/>
  <c r="B3" i="22"/>
  <c r="D2" i="22"/>
  <c r="B2" i="22"/>
  <c r="D24" i="8"/>
  <c r="F24" i="8"/>
  <c r="B24" i="8"/>
  <c r="E47" i="8"/>
  <c r="G47" i="8"/>
  <c r="C47" i="8"/>
  <c r="C34" i="8"/>
  <c r="G34" i="8"/>
  <c r="E34" i="8"/>
  <c r="G22" i="8"/>
  <c r="E22" i="8"/>
  <c r="C22" i="8"/>
  <c r="G21" i="8"/>
  <c r="E21" i="8"/>
  <c r="C21" i="8"/>
  <c r="G20" i="8"/>
  <c r="E20" i="8"/>
  <c r="C20" i="8"/>
  <c r="G19" i="8"/>
  <c r="E19" i="8"/>
  <c r="C19" i="8"/>
  <c r="G17" i="8"/>
  <c r="E17" i="8"/>
  <c r="C17" i="8"/>
  <c r="G15" i="8"/>
  <c r="E15" i="8"/>
  <c r="C15" i="8"/>
  <c r="G14" i="8"/>
  <c r="E14" i="8"/>
  <c r="M57" i="24" l="1"/>
  <c r="M58" i="24" s="1"/>
  <c r="M62" i="24" s="1"/>
  <c r="G24" i="8"/>
  <c r="C24" i="8"/>
  <c r="E24" i="8"/>
  <c r="C9" i="22"/>
  <c r="E4" i="22" l="1"/>
  <c r="D9" i="22"/>
  <c r="H73" i="8" l="1"/>
  <c r="E11" i="22" l="1"/>
  <c r="H8" i="21"/>
  <c r="H9" i="21"/>
  <c r="H11" i="21"/>
  <c r="H13" i="21"/>
  <c r="H15" i="21"/>
  <c r="E75" i="8"/>
  <c r="G75" i="8"/>
  <c r="C75" i="8"/>
  <c r="H22" i="21" l="1"/>
  <c r="I75" i="8"/>
  <c r="F47" i="15"/>
  <c r="G47" i="15"/>
  <c r="E47" i="15"/>
  <c r="E8" i="22" s="1"/>
  <c r="H74" i="8" l="1"/>
  <c r="H75" i="8"/>
  <c r="B69" i="8"/>
  <c r="D63" i="8"/>
  <c r="F63" i="8"/>
  <c r="B63" i="8"/>
  <c r="D54" i="8"/>
  <c r="F54" i="8"/>
  <c r="B54" i="8"/>
  <c r="D40" i="8"/>
  <c r="F40" i="8"/>
  <c r="B40" i="8"/>
  <c r="D36" i="8"/>
  <c r="F36" i="8"/>
  <c r="B36" i="8"/>
  <c r="D12" i="8"/>
  <c r="F12" i="8"/>
  <c r="B12" i="8"/>
  <c r="D28" i="22"/>
  <c r="D18" i="22"/>
  <c r="E27" i="22"/>
  <c r="E26" i="22"/>
  <c r="B25" i="22"/>
  <c r="E25" i="22" s="1"/>
  <c r="C24" i="22"/>
  <c r="E24" i="22" s="1"/>
  <c r="C23" i="22"/>
  <c r="C28" i="22" s="1"/>
  <c r="B23" i="22"/>
  <c r="E22" i="22"/>
  <c r="E21" i="22"/>
  <c r="E17" i="22"/>
  <c r="E16" i="22"/>
  <c r="E15" i="22"/>
  <c r="E14" i="22"/>
  <c r="C18" i="22"/>
  <c r="E3" i="22"/>
  <c r="H52" i="8"/>
  <c r="H34" i="8"/>
  <c r="E69" i="8"/>
  <c r="E7" i="22"/>
  <c r="E38" i="8"/>
  <c r="E40" i="8" s="1"/>
  <c r="E32" i="8"/>
  <c r="G32" i="8"/>
  <c r="C32" i="8"/>
  <c r="E30" i="8"/>
  <c r="G30" i="8"/>
  <c r="C30" i="8"/>
  <c r="E28" i="8"/>
  <c r="G28" i="8"/>
  <c r="C28" i="8"/>
  <c r="H22" i="8"/>
  <c r="H21" i="8"/>
  <c r="H20" i="8"/>
  <c r="I14" i="8"/>
  <c r="H9" i="8"/>
  <c r="H12" i="8" s="1"/>
  <c r="H14" i="8"/>
  <c r="H15" i="8"/>
  <c r="H17" i="8"/>
  <c r="H19" i="8"/>
  <c r="H28" i="8"/>
  <c r="H30" i="8"/>
  <c r="H32" i="8"/>
  <c r="H38" i="8"/>
  <c r="H40" i="8" s="1"/>
  <c r="H47" i="8"/>
  <c r="H49" i="8"/>
  <c r="H54" i="8"/>
  <c r="H50" i="8"/>
  <c r="H56" i="8"/>
  <c r="H58" i="8"/>
  <c r="H63" i="8"/>
  <c r="H67" i="8"/>
  <c r="H69" i="8" s="1"/>
  <c r="C12" i="8"/>
  <c r="H36" i="8" l="1"/>
  <c r="H24" i="8"/>
  <c r="H71" i="8" s="1"/>
  <c r="G38" i="8"/>
  <c r="G40" i="8"/>
  <c r="C38" i="8"/>
  <c r="I38" i="8" s="1"/>
  <c r="I40" i="8" s="1"/>
  <c r="E5" i="22"/>
  <c r="E79" i="17"/>
  <c r="E13" i="22"/>
  <c r="E23" i="22"/>
  <c r="E28" i="22" s="1"/>
  <c r="F71" i="8"/>
  <c r="D71" i="8"/>
  <c r="B71" i="8"/>
  <c r="C54" i="8"/>
  <c r="I32" i="8"/>
  <c r="I30" i="8"/>
  <c r="G36" i="8"/>
  <c r="I34" i="8"/>
  <c r="E36" i="8"/>
  <c r="G9" i="8"/>
  <c r="G12" i="8" s="1"/>
  <c r="B9" i="22"/>
  <c r="I73" i="8" s="1"/>
  <c r="E9" i="8"/>
  <c r="E12" i="8" s="1"/>
  <c r="I58" i="8"/>
  <c r="I56" i="8"/>
  <c r="G63" i="8"/>
  <c r="E63" i="8"/>
  <c r="I20" i="8"/>
  <c r="I49" i="8"/>
  <c r="G54" i="8"/>
  <c r="E6" i="22"/>
  <c r="D31" i="22"/>
  <c r="B18" i="22"/>
  <c r="B28" i="22"/>
  <c r="I67" i="8"/>
  <c r="I69" i="8" s="1"/>
  <c r="I74" i="8"/>
  <c r="I28" i="8"/>
  <c r="C36" i="8"/>
  <c r="I50" i="8"/>
  <c r="C69" i="8"/>
  <c r="I52" i="8"/>
  <c r="I17" i="8"/>
  <c r="C31" i="22"/>
  <c r="E12" i="22"/>
  <c r="I15" i="8"/>
  <c r="I19" i="8"/>
  <c r="I21" i="8"/>
  <c r="I22" i="8"/>
  <c r="B31" i="22" l="1"/>
  <c r="C40" i="8"/>
  <c r="I24" i="8"/>
  <c r="I9" i="8"/>
  <c r="I12" i="8" s="1"/>
  <c r="E18" i="22"/>
  <c r="I47" i="8"/>
  <c r="I54" i="8" s="1"/>
  <c r="I36" i="8"/>
  <c r="G71" i="8"/>
  <c r="C63" i="8"/>
  <c r="I63" i="8"/>
  <c r="E2" i="22"/>
  <c r="E9" i="22" s="1"/>
  <c r="E31" i="22" s="1"/>
  <c r="E54" i="8"/>
  <c r="E71" i="8" s="1"/>
  <c r="C71" i="8" l="1"/>
  <c r="I71" i="8"/>
</calcChain>
</file>

<file path=xl/sharedStrings.xml><?xml version="1.0" encoding="utf-8"?>
<sst xmlns="http://schemas.openxmlformats.org/spreadsheetml/2006/main" count="3034" uniqueCount="1096">
  <si>
    <t>รายละเอียดโครงการพัฒนา</t>
  </si>
  <si>
    <t>(บาท)</t>
  </si>
  <si>
    <t>5.  ยุทธศาสตร์ด้านศาสนา ศิลปะ วัฒนธรรม ประเพณีและภูมิปัญญาท้องถิ่น</t>
  </si>
  <si>
    <t>รวม  3  ปี</t>
  </si>
  <si>
    <t>ยุทธศาสตร์</t>
  </si>
  <si>
    <t>จำนวน</t>
  </si>
  <si>
    <t>รวม</t>
  </si>
  <si>
    <t>ชุมชน</t>
  </si>
  <si>
    <t>3. โครงการที่ขอรับการสนับสนุนจากหน่วยงานอื่น</t>
  </si>
  <si>
    <t xml:space="preserve"> </t>
  </si>
  <si>
    <t>บัญชีสรุปโครงการพัฒนา</t>
  </si>
  <si>
    <t>แยกประเภทโครงการออกเป็น  3  ประเภท</t>
  </si>
  <si>
    <t>1. โครงการที่ดำเนินการเอง</t>
  </si>
  <si>
    <t>ปฏิบัติงาน</t>
  </si>
  <si>
    <t>ที่</t>
  </si>
  <si>
    <t>โครงการ</t>
  </si>
  <si>
    <t>วัตถุประสงค์</t>
  </si>
  <si>
    <t>2. โครงการที่อุดหนุนให้หน่วยงานอื่น</t>
  </si>
  <si>
    <t>เป้าหมาย</t>
  </si>
  <si>
    <t>งบประมาณ</t>
  </si>
  <si>
    <t>หน่วยงานที่</t>
  </si>
  <si>
    <t>(ผลผลิตของโครงการ)</t>
  </si>
  <si>
    <t>จะได้รับ</t>
  </si>
  <si>
    <t>รับผิดชอบ</t>
  </si>
  <si>
    <t>กองช่าง</t>
  </si>
  <si>
    <t>โครงการ/กิจกรรม</t>
  </si>
  <si>
    <t>ตัวชี้วัด</t>
  </si>
  <si>
    <t>(KPI)</t>
  </si>
  <si>
    <t>งบประมาณและที่ผ่านมา</t>
  </si>
  <si>
    <t>ผลที่คาดว่า</t>
  </si>
  <si>
    <t>ปี  60</t>
  </si>
  <si>
    <t>จำนวนที่ปรับปรุง</t>
  </si>
  <si>
    <t>อบรม</t>
  </si>
  <si>
    <t>บริโภค</t>
  </si>
  <si>
    <t>จำนวนประชาชน</t>
  </si>
  <si>
    <t>รวมทั้งสิ้น (ยุทธศาสตร์ที่ 1 - 7)</t>
  </si>
  <si>
    <t>บริการ</t>
  </si>
  <si>
    <t>ท้องถิ่น</t>
  </si>
  <si>
    <t>เสียงตามสาย</t>
  </si>
  <si>
    <t>ทางถนน</t>
  </si>
  <si>
    <t>จำนวนผู้เข้า</t>
  </si>
  <si>
    <t>ลำดับ</t>
  </si>
  <si>
    <t>ชื่อโครงการ/กิจกรรม</t>
  </si>
  <si>
    <t>ผ 02</t>
  </si>
  <si>
    <t>องค์การบริหารส่วนตำบลบ้านเพิ่ม</t>
  </si>
  <si>
    <t>โครงการปรับปรุงซ่อมแซมระบบ</t>
  </si>
  <si>
    <t>โครงการขยายและซ่อมแซมเสียง</t>
  </si>
  <si>
    <t>อบต.</t>
  </si>
  <si>
    <t>โครงการก่อสร้างฝายน้ำล้นแบบ</t>
  </si>
  <si>
    <t>เพื่อให้มีน้ำเพียงพอต่อการเกษตร</t>
  </si>
  <si>
    <t>ให้มีน้ำเพียงพอต่อการเกษตร</t>
  </si>
  <si>
    <t>เพิ่มขึ้น</t>
  </si>
  <si>
    <t>ราษฎรได้รับความสะดวก</t>
  </si>
  <si>
    <t>ม.1-9</t>
  </si>
  <si>
    <t>เพื่อการสัญจรสะดวก</t>
  </si>
  <si>
    <t>โครงการก่อสร้างบล็อคคอนเวิร์ส</t>
  </si>
  <si>
    <t>เพื่อความสะดวกแก่ราษฎร</t>
  </si>
  <si>
    <t>ราษฎรสัญจรไปมาสะดวก</t>
  </si>
  <si>
    <t>ปลอดภัย</t>
  </si>
  <si>
    <t>ราษฎรได้รับความสะดวกเพิ่มขึ้น</t>
  </si>
  <si>
    <t>เพื่อการคมนาคมสะดวก</t>
  </si>
  <si>
    <t>คมนาคมเพิ่มขึ้น</t>
  </si>
  <si>
    <t>อบต./หน่วย</t>
  </si>
  <si>
    <t>งานอื่น</t>
  </si>
  <si>
    <t xml:space="preserve"> -</t>
  </si>
  <si>
    <t>คอนกรีต ม.1-9</t>
  </si>
  <si>
    <t>จำนวนแห่งที่</t>
  </si>
  <si>
    <t>ดำเนินการก่อสร้าง</t>
  </si>
  <si>
    <t>ดำเนินการ</t>
  </si>
  <si>
    <t>โครงการเพิ่มศักยภาพกำนัน/ผู้ใหญ่บ้านและผู้นำ</t>
  </si>
  <si>
    <t>เพื่อพัฒนาท้องถิ่นให้สามารถ</t>
  </si>
  <si>
    <t>ผู้นำในชุมชน</t>
  </si>
  <si>
    <t>ประชาชนในท้องถิ่นเกิดความ</t>
  </si>
  <si>
    <t>ชุมชนในการพัฒนาหมู่บ้าน/ชุมชนตามแนวทาง</t>
  </si>
  <si>
    <t>อยู่ร่วมกันด้วยความเข้มแข็ง</t>
  </si>
  <si>
    <t>สามัคคี สามารถอยู่ร่วมกัน</t>
  </si>
  <si>
    <t>เศรษฐกิจพอเพียง</t>
  </si>
  <si>
    <t>ตามแนวทางเศรษฐกิจพอเพียง</t>
  </si>
  <si>
    <t>เพื่อการรวมกลุ่มและพัฒนา</t>
  </si>
  <si>
    <t>หมู่บ้านมีกิจกรรมร่วมกันก่อ</t>
  </si>
  <si>
    <t>หมู่บ้าน ชุมชน</t>
  </si>
  <si>
    <t>ให้เกิดความสามคคี</t>
  </si>
  <si>
    <t>จัดกิจกรรมรณรงค์วันอาทิตย์เป็นวันครอบครัว</t>
  </si>
  <si>
    <t>เพื่อพัฒนาระบบครอบครัว</t>
  </si>
  <si>
    <t>ครอบครัวอบอุ่นไม่เกิดปัญหาสังคม</t>
  </si>
  <si>
    <t>เพื่อให้ราษฎรในชุมชนมีความ</t>
  </si>
  <si>
    <t>ราษฎรในตำบล</t>
  </si>
  <si>
    <t>ราษฎรในชุมชนมีความ</t>
  </si>
  <si>
    <t>เอื้อเฟื้อต่อหมู่บ้าน ผู้ด้อยโอกาส</t>
  </si>
  <si>
    <t>จำนวนผู้นำใน</t>
  </si>
  <si>
    <t>เพื่อยับยั้งการแพร่ระบาดของ</t>
  </si>
  <si>
    <t>ยาเสพติดในชุมชนและหมู่บ้าน</t>
  </si>
  <si>
    <t>เพื่อแก้ไขปัญหาการแพร่ระบาดของ</t>
  </si>
  <si>
    <t>ยาเสพติด</t>
  </si>
  <si>
    <t>เพื่อให้ราษฎรปลอดยาเสพติด</t>
  </si>
  <si>
    <t>อบรมให้ความรู้เรื่องยาเสพติด</t>
  </si>
  <si>
    <t>เพื่อให้เด็ก เยาวชนมีความรู้</t>
  </si>
  <si>
    <t>เรื่องยาเสพติดเพิ่มขึ้น</t>
  </si>
  <si>
    <t>การแพร่ระบาดของยาเสพติด</t>
  </si>
  <si>
    <t>ในชุมชน/หมู่บ้านลดลง</t>
  </si>
  <si>
    <t>ราษฎรปลอดยาเสพติด</t>
  </si>
  <si>
    <t>อบต./หน่วยงานอื่น</t>
  </si>
  <si>
    <t>ป้องกันและแก้ไขปัญหา</t>
  </si>
  <si>
    <t xml:space="preserve">ป้องกันและแก้ไขปัญหา </t>
  </si>
  <si>
    <t xml:space="preserve"> โครงการจัดประชุมประชาคมหมู่บ้าน</t>
  </si>
  <si>
    <t>เพื่อให้ประชาชนได้พบปะและ</t>
  </si>
  <si>
    <t>แสดงความคิดเห็นเห็นแก้ปัญหา</t>
  </si>
  <si>
    <t>ต่างๆ  ร่วมกัน</t>
  </si>
  <si>
    <t>ภายในตำบล</t>
  </si>
  <si>
    <t>จำนวน  9 หมู่บ้าน</t>
  </si>
  <si>
    <t xml:space="preserve"> โครงการสงเคราะห์เบี้ยยังชีพผู้สูงอายุ ผู้พิการ ผู้ด้อยโอกาส ผู้ติดเชื้อเอดส์</t>
  </si>
  <si>
    <t>เพื่อให้กลุ่มเป้าหมายมีคุณภาพที่ดี</t>
  </si>
  <si>
    <t xml:space="preserve">  โครงการจัดกิจกรรมผู้สูงอายุ</t>
  </si>
  <si>
    <t>ผู้สูงอายุได้รับประโยชน์</t>
  </si>
  <si>
    <t>โครงการป้องกันและควบคุมโรคมือเท้าปากใน</t>
  </si>
  <si>
    <t>เด็กปฐมวัย</t>
  </si>
  <si>
    <t>เพื่อป้องกันและเฝ้าระวังโรคมือ</t>
  </si>
  <si>
    <t>เท้าปาก</t>
  </si>
  <si>
    <t>อบต/รพสต.</t>
  </si>
  <si>
    <t>จำนวนเด็ก</t>
  </si>
  <si>
    <t>เด็กปลอดภัยจากโรคมือเท้าปาก</t>
  </si>
  <si>
    <t>เพื่อป้องกันโรคติดต่อ</t>
  </si>
  <si>
    <t>จำนวนแห่ง</t>
  </si>
  <si>
    <t>ที่ก่อสร้าง</t>
  </si>
  <si>
    <t>เพื่อให้ราษฎรมีคุณภาพชีวิตที่ดีขึ้น</t>
  </si>
  <si>
    <t>ราษฎรในพื้นที่</t>
  </si>
  <si>
    <t>สถานที่ปรับปรุง</t>
  </si>
  <si>
    <t>ราษฎรมีคุณภาพชีวิตที่ดีขึ้น</t>
  </si>
  <si>
    <t>โครงการอบรมแกนนำควบคุมโรคอุบัติใหม่</t>
  </si>
  <si>
    <t>เพื่อป้องกันและเฝ้าระวังโรคติดต่อ</t>
  </si>
  <si>
    <t>ป้องกันโรคติดต่อต่างๆ</t>
  </si>
  <si>
    <t>จำนวนครั้ง</t>
  </si>
  <si>
    <t>เพื่อให้ผู้ป่วยมีสุขภาพที่ดี</t>
  </si>
  <si>
    <t>จำนวนคนป่วย</t>
  </si>
  <si>
    <t>อบต./รพสต.</t>
  </si>
  <si>
    <t>จำนวน 9 หมู่บ้าน</t>
  </si>
  <si>
    <t>ของคนในท้องถิ่น</t>
  </si>
  <si>
    <t>บุคลากรใน อบต.</t>
  </si>
  <si>
    <t xml:space="preserve"> โครงการอบรมศึกษาดูงาน</t>
  </si>
  <si>
    <t>จำนวน ครั้ง</t>
  </si>
  <si>
    <t>เพื่อเพิ่มประสิทธิภาพในการ</t>
  </si>
  <si>
    <t>ผู้มารับบริการได้รับ</t>
  </si>
  <si>
    <t>ความสะดวก</t>
  </si>
  <si>
    <t>ความเข้าใจและสามารถปฏิบัติ</t>
  </si>
  <si>
    <t>งานได้อย่างถูกต้อง</t>
  </si>
  <si>
    <t>การปฏิบัติงานและสะดวกต่อ</t>
  </si>
  <si>
    <t>ผู้รับบริการ</t>
  </si>
  <si>
    <t>ในการปฏิบัติงานเป็นการ</t>
  </si>
  <si>
    <t>เพิ่มประสิทธิภาพ</t>
  </si>
  <si>
    <t>จำนวนผู้เข้ารับ</t>
  </si>
  <si>
    <t>การอบรม</t>
  </si>
  <si>
    <t>เพื่อให้ประชาชนมีความรู้เพิ่มขึ้น</t>
  </si>
  <si>
    <t>ประชาชนในตำบล</t>
  </si>
  <si>
    <t>โครงการส่งเสริมประชาธิปไตย/ระเบียบกฎหมายในท้องถิ่น/หมู่บ้าน</t>
  </si>
  <si>
    <t>เพื่อให้เป็นค่าใช้จ่ายในการ</t>
  </si>
  <si>
    <t>เจ้าหน้าที่/ประชาชน</t>
  </si>
  <si>
    <t>ดำเนินการเลือกตั้ง</t>
  </si>
  <si>
    <t>ในเขตตำบล</t>
  </si>
  <si>
    <t>ประชาชนมีความรู้เพิ่มขึ้น</t>
  </si>
  <si>
    <t>ส่งเสริมระบอบประชาธิปไตย</t>
  </si>
  <si>
    <t>เพื่อเป็นการพัฒนารายได้ในตำบล</t>
  </si>
  <si>
    <t>เพื่อปรับปรุงการจัดเก็บรายได้</t>
  </si>
  <si>
    <t>ให้ได้มาตรฐาน</t>
  </si>
  <si>
    <t>สามารถจัดเก็บรายได้อย่าง</t>
  </si>
  <si>
    <t>ทั่วถึง</t>
  </si>
  <si>
    <t>การจัดเก็บรายได้เป็นระเบียบ</t>
  </si>
  <si>
    <t>ได้มาตรฐาน</t>
  </si>
  <si>
    <t>การเลือกตั้ง</t>
  </si>
  <si>
    <t>ระเบียบกฎหมายท้องถิ่น/หมู่บ้าน</t>
  </si>
  <si>
    <t>จำนวนผู้เข้าอบรม</t>
  </si>
  <si>
    <t>เพื่อให้ประชาชนได้รับข่าวสาร</t>
  </si>
  <si>
    <t>ราษฎรได้รับประโยชน์</t>
  </si>
  <si>
    <t>จากทางราชการ</t>
  </si>
  <si>
    <t>โครงการ  อบต.เคลื่อนที่</t>
  </si>
  <si>
    <t>เพื่อรับรู้ปัญหาและบริการประชาชน</t>
  </si>
  <si>
    <t>เพื่อพัฒนาการปฏิบัติงาน</t>
  </si>
  <si>
    <t>เพื่อให้ประชาชนรับรู้ข้อมูลข่าวสาร</t>
  </si>
  <si>
    <t>ในด้านต่างๆ</t>
  </si>
  <si>
    <t>เพื่อให้ประชาชนที่มารับบริการ</t>
  </si>
  <si>
    <t>ได้รับความสะดวกมากขึ้น</t>
  </si>
  <si>
    <t xml:space="preserve"> โครงการบริการช่วงพักเที่ยง</t>
  </si>
  <si>
    <t>ประชาสัมพันธ์ข้อมูลต่างๆ/</t>
  </si>
  <si>
    <t>ข่าวสาร</t>
  </si>
  <si>
    <t>ครุภัณฑ์ ปฏิบัติงานในองค์กร</t>
  </si>
  <si>
    <t>รู้ปัญหาและบริการประชาชน</t>
  </si>
  <si>
    <t>พัฒนาการปฏิบัติงาน</t>
  </si>
  <si>
    <t>ประชาชนรับรู้ข้อมูลข่าวสาร</t>
  </si>
  <si>
    <t>ประชาชนที่มารับบริการ</t>
  </si>
  <si>
    <t>เพื่อให้เด็ก เยาวชน ประชาชน</t>
  </si>
  <si>
    <t>เด็ก/เยาวชนในตำบล</t>
  </si>
  <si>
    <t>ห่างไกลยาเสพติด</t>
  </si>
  <si>
    <t>เพื่อสนับสนุนการกีฬาในตำบลและ</t>
  </si>
  <si>
    <t>อำเภอ</t>
  </si>
  <si>
    <t>โครงการอุดหนุนอุปกรณ์การกีฬา</t>
  </si>
  <si>
    <t>เพื่อให้มีการออกกำลังกายในชุมชน</t>
  </si>
  <si>
    <t>เพื่อสนับสนุนการเล่นกีฬาในชุมชน</t>
  </si>
  <si>
    <t>เพื่อสนับสนุนการเล่นกีฬา</t>
  </si>
  <si>
    <t>เพื่อดูแลและจัดสถานที่การท่องเที่ยว</t>
  </si>
  <si>
    <t>โครงการก่อสร้างลานกีฬา</t>
  </si>
  <si>
    <t>และกีฬาอื่นๆ</t>
  </si>
  <si>
    <t xml:space="preserve">โครงการจัดซื้อเครื่องออกกำลังกาย </t>
  </si>
  <si>
    <t>และกีฬา</t>
  </si>
  <si>
    <t>เด็ก เยาวชน ประชาชน</t>
  </si>
  <si>
    <t>เพื่อออกกำลังกาย</t>
  </si>
  <si>
    <t>ดูแลและจัดสถานที่ท่องเที่ยว</t>
  </si>
  <si>
    <t>จำนวนอุปกรณ์</t>
  </si>
  <si>
    <t>จำนวนจัดซื้อ</t>
  </si>
  <si>
    <r>
      <t xml:space="preserve">ยุทธศาสตร์ที่  5  </t>
    </r>
    <r>
      <rPr>
        <sz val="14"/>
        <rFont val="TH SarabunPSK"/>
        <family val="2"/>
      </rPr>
      <t xml:space="preserve">  การพัฒนาด้านการศึกษา  ศาสนา ขนบธรรมเนียมประเพณีท้องถิ่นและภูมิปัญญาของท้องถิ่น</t>
    </r>
  </si>
  <si>
    <t>เพื่อให้นักเรียนมีอาหารกลางวัน</t>
  </si>
  <si>
    <t>โรงเรียน/ศูนย์ฯ/</t>
  </si>
  <si>
    <t>รับประทานทุกคน</t>
  </si>
  <si>
    <t>และเด็กเล็ก</t>
  </si>
  <si>
    <t>โครงการจัดหาสื่ออุปกรณ์การเรียนการสอน</t>
  </si>
  <si>
    <t>เพื่อให้เด็กนักเรียนได้ใช้สื่อ</t>
  </si>
  <si>
    <t>อุปกรณ์การเรียนที่ได้มาตรฐาน</t>
  </si>
  <si>
    <t>โรงเรียน</t>
  </si>
  <si>
    <t>เพื่อให้เด็กได้ดื่มนมทุกวัน</t>
  </si>
  <si>
    <t>ศูนย์ฯ /โรงเรียน</t>
  </si>
  <si>
    <t>โครงการปรับปรุงซ่อมแซมศูนย์พัฒนาเด็กเล็ก</t>
  </si>
  <si>
    <t>เพื่อปรับปรุงให้ดีขึ้นและปลอดภัย</t>
  </si>
  <si>
    <t>ทุกศูนย์ในตำบล</t>
  </si>
  <si>
    <t>เด็กนักเรียนได้รับประทาน</t>
  </si>
  <si>
    <t>อาหารกลางวันเป็นการแบ่งเบา</t>
  </si>
  <si>
    <t>ภาระของครอบครัว</t>
  </si>
  <si>
    <t>เด็กนักเรียนได้ใช้สื่อการเรียน</t>
  </si>
  <si>
    <t>เป็นการเพิ่มทักษะและ</t>
  </si>
  <si>
    <t>ประสิทธิภาพในการเรียน</t>
  </si>
  <si>
    <t>ทำให้เด็กมีสุขภาพแข็งแรง</t>
  </si>
  <si>
    <t>ศูนย์พัฒนาเด็กเล็กมีความ</t>
  </si>
  <si>
    <t>แข็งแรง/ปลอดภัย</t>
  </si>
  <si>
    <t>ที่ปรับปรุง</t>
  </si>
  <si>
    <t>โครงการสนับสนุนโครงการด้านดนตรีและนาฏศิลป์</t>
  </si>
  <si>
    <t>เพื่อสนับสนุนนักเรียนในโรงเรียน</t>
  </si>
  <si>
    <t>โครงการศึกษาดูงานของบุคลากรทางการศึกษา</t>
  </si>
  <si>
    <t>โครงการจัดสภาพแวดล้อมและสนามเด็กเล่น</t>
  </si>
  <si>
    <t>เพื่อให้พัฒนาฝึกกล้ามเนื้อเด็ก</t>
  </si>
  <si>
    <t>และเพิ่มทักษะ</t>
  </si>
  <si>
    <t>เพื่อพัฒนาบุคลากรทางการศึกษา</t>
  </si>
  <si>
    <t>โรงเรียนบ้านเพิ่ม</t>
  </si>
  <si>
    <t>ครู ผู้ดูแลเด็ก</t>
  </si>
  <si>
    <t>นักเรียนได้ความรู้เพิ่มเติม</t>
  </si>
  <si>
    <t>พัฒนาบุคลากรทางการศึกษา</t>
  </si>
  <si>
    <t>ประสิทธิภาพในการสอน</t>
  </si>
  <si>
    <t>เด็กนักเรียนได้ฝึกกล้ามเนื้อ</t>
  </si>
  <si>
    <t>เป็นการเพิ่มทักษะ</t>
  </si>
  <si>
    <t>เพื่อรักษาขนบธรรมเนียมประเพณี</t>
  </si>
  <si>
    <t>ทุกหมู่บ้าน</t>
  </si>
  <si>
    <t>เพื่อการอนุรักษ์ประเพณีของ</t>
  </si>
  <si>
    <t>ผู้สูงอายุทุกหมู่บ้าน</t>
  </si>
  <si>
    <t>โครงการจัดงานวันปิยมหาราช/รัฐพิธีต่างๆ</t>
  </si>
  <si>
    <t>เพื่อเป็นการแสดงความจงรักภักดี</t>
  </si>
  <si>
    <t>1  ครั้ง/ปี</t>
  </si>
  <si>
    <t>ต่อสถาบันในวันสำคัญต่างๆ</t>
  </si>
  <si>
    <t>เป็นการรักษาขนบธรรมเนียม</t>
  </si>
  <si>
    <t>ประเพณีไว้ให้คงอยู่ตลอดไป</t>
  </si>
  <si>
    <t>และประชาชนได้สนุกรื่นเริง</t>
  </si>
  <si>
    <t>ประเพณีท้องถิ่นและเพื่อความ</t>
  </si>
  <si>
    <t>สิริมงคลที่ได้รับพรจากผู้สูงอายุ</t>
  </si>
  <si>
    <t>ทำให้ประชาชนมีความจงรัก</t>
  </si>
  <si>
    <t>ภักดีต่อสถาบันพระมหากษัตริย์</t>
  </si>
  <si>
    <t>จำนวนผู้สูงอายุ</t>
  </si>
  <si>
    <t>เพื่อส่งเสริมสนับสนุนประเพณี</t>
  </si>
  <si>
    <t>โครงการสนับสนุนกิจกรรมและประเพณีอำเภอ</t>
  </si>
  <si>
    <t>1 ครั้ง/ปี</t>
  </si>
  <si>
    <t xml:space="preserve">เช่น ประเพณีสงกรานต์ งานออกพรรษา </t>
  </si>
  <si>
    <t>และวันสำคัญต่างๆ</t>
  </si>
  <si>
    <t>โครงการบรรพชาสามเณรภาคฤดูร้อน</t>
  </si>
  <si>
    <t>เพื่อให้ได้ความรู้ด้านคุณธรรม</t>
  </si>
  <si>
    <t>เด็ก/เยาวชน</t>
  </si>
  <si>
    <t>จริยธรรม</t>
  </si>
  <si>
    <t>โครงการวันเด็กแห่งชาติ</t>
  </si>
  <si>
    <t>เพื่อพัฒนาการของเด็กอย่างสมวัย</t>
  </si>
  <si>
    <t>นักเรียนในตำบล</t>
  </si>
  <si>
    <t>เพื่อให้มีการรักษาประเพณีไว้</t>
  </si>
  <si>
    <t>ทำให้ประชาชนได้รับการ</t>
  </si>
  <si>
    <t>ช่วยเหลือ</t>
  </si>
  <si>
    <t>ส่งเสริมสนับสนุนงาน</t>
  </si>
  <si>
    <t>ประเพณีและวันสำคัญต่างๆ</t>
  </si>
  <si>
    <t>ทำให้เด็กและเยาวชนได้รู้จัก</t>
  </si>
  <si>
    <t>วินัยการปฏิบัติตน</t>
  </si>
  <si>
    <t>นักเรียนในตำบลมีพัฒนาการทีดี</t>
  </si>
  <si>
    <t xml:space="preserve">เพื่อให้เด็กและเยาวชนมีจริยธรรม  </t>
  </si>
  <si>
    <t>เด็กนักเรียน/</t>
  </si>
  <si>
    <t>คุณธรรมที่ดี</t>
  </si>
  <si>
    <t>เยาวชน</t>
  </si>
  <si>
    <t xml:space="preserve">  </t>
  </si>
  <si>
    <t xml:space="preserve">ทำให้เด็กและเยาวชนมี </t>
  </si>
  <si>
    <t>จริยธรรม คุณธรรมที่ดี</t>
  </si>
  <si>
    <r>
      <t xml:space="preserve">ยุทธศาสตร์ที่  6 </t>
    </r>
    <r>
      <rPr>
        <sz val="14"/>
        <rFont val="TH SarabunPSK"/>
        <family val="2"/>
      </rPr>
      <t xml:space="preserve"> การพัฒนาการป้องกันบรรเทาสาธารณะภัยและการจัดการอนุรักษ์ทรัพยากรธรรมชาติและสิ่งแวดล้อม</t>
    </r>
  </si>
  <si>
    <t xml:space="preserve"> โครงการช่วยเหลือผู้ประสบภัยพิบัติ  วาตภัย  อัคคีภัย  อุทกภัย  และแก้ไขปัญหาภัยแล้ง</t>
  </si>
  <si>
    <t>เพื่อช่วยเหลือผู้ประสบภัยต่างๆ</t>
  </si>
  <si>
    <t xml:space="preserve"> โครงการป้องกันและแก้ไขปัญหาอุบัติเหตุทางถนน (เทศกาลปีใหม่ , สงกรานต์)</t>
  </si>
  <si>
    <t>โครงการอบรมให้ความรู้ด้านการป้องกันและช่วยเหลือผู้ประสบภัย</t>
  </si>
  <si>
    <t>โครงการจัดหาเครื่องมือ อุปกรณ์ ในงานป้องกันและบรรเทาสาธารณะภัย</t>
  </si>
  <si>
    <t>จำนวนนักเรียน</t>
  </si>
  <si>
    <t>ผดด.</t>
  </si>
  <si>
    <t>นักเรียน/</t>
  </si>
  <si>
    <t>ช่วยเหลือผู้ประสบภัย</t>
  </si>
  <si>
    <t xml:space="preserve">  -</t>
  </si>
  <si>
    <t>ช่วยเหลือผู้ประสบภัยต่างๆ</t>
  </si>
  <si>
    <t>จำนวนผู้</t>
  </si>
  <si>
    <t>ประสบภัย</t>
  </si>
  <si>
    <t>จำนวนผู้อบรม</t>
  </si>
  <si>
    <t>โครงการอนุรักษ์ทรัพยากรธรรมชาติ</t>
  </si>
  <si>
    <t>ทั้งตำบล</t>
  </si>
  <si>
    <t xml:space="preserve"> โครงการส่งเสริมการปลูกป่า</t>
  </si>
  <si>
    <t>โครงการปลูกต้นไม้ที่วัด โรงเรียน ที่สาธารณะในตำบล</t>
  </si>
  <si>
    <t xml:space="preserve"> โครงการตามพระราชดำริและพระราชเสาวนีย์</t>
  </si>
  <si>
    <t xml:space="preserve"> โครงการกำจัดวัชพืชในลำห้วยภายในตำบล</t>
  </si>
  <si>
    <t>เพื่ออนุรักษ์ทรัพยากรธรรมชาติ</t>
  </si>
  <si>
    <t>เพื่อให้ราษฎรมีที่ทิ้งขยะที่ถูกสุขะ</t>
  </si>
  <si>
    <t>อนุรักษ์ธรรมชาติ</t>
  </si>
  <si>
    <t>จำนวนผู้มารับ</t>
  </si>
  <si>
    <r>
      <t xml:space="preserve">ยุทธศาสตร์ที่ 3  </t>
    </r>
    <r>
      <rPr>
        <sz val="14"/>
        <rFont val="TH SarabunPSK"/>
        <family val="2"/>
      </rPr>
      <t>การพัฒนาการเมือง การบริหารจัดการที่ดี และการให้บริการสาธารณะแก่ประชาชน</t>
    </r>
  </si>
  <si>
    <r>
      <t xml:space="preserve">ยุทธศาสตร์ที่ 2   </t>
    </r>
    <r>
      <rPr>
        <sz val="14"/>
        <rFont val="TH SarabunPSK"/>
        <family val="2"/>
      </rPr>
      <t xml:space="preserve">พัฒนาคน  สังคม คุณภาพชีวิต ทรัพยากรธรรมชาติสิ่งแวดล้อม และความมั่นคงเพื่อสังคมสงบสุข  </t>
    </r>
  </si>
  <si>
    <r>
      <t xml:space="preserve">ยุทธศาสตร์จังหวัดที่ 1  </t>
    </r>
    <r>
      <rPr>
        <sz val="14"/>
        <rFont val="TH SarabunPSK"/>
        <family val="2"/>
      </rPr>
      <t xml:space="preserve">พัฒนาการท่องเที่ยวเที่ยวเพื่อเพิ่มขีดความสามารถในการแข่งขัน </t>
    </r>
  </si>
  <si>
    <r>
      <t xml:space="preserve"> - ยุทธศาสตร์การพัฒนาของ อปท. ในเขตจังหวัดที่ 5  </t>
    </r>
    <r>
      <rPr>
        <sz val="14"/>
        <rFont val="TH SarabunPSK"/>
        <family val="2"/>
      </rPr>
      <t>การพัฒนาด้านการศึกษา  ศาสนา ขนบธรรมเนียมประเพณีท้องถิ่นและภูมิปัญญาของท้องถิ่น</t>
    </r>
  </si>
  <si>
    <r>
      <t xml:space="preserve"> - ยุทธศาสตร์การพัฒนาของ อปท. ในเขตจังหวัดที่ 3 </t>
    </r>
    <r>
      <rPr>
        <sz val="14"/>
        <rFont val="TH SarabunPSK"/>
        <family val="2"/>
      </rPr>
      <t xml:space="preserve"> การพัฒนาการเมือง การบริหารจัดการที่ดี และการให้บริการสาธารณะแก่ประชาชน</t>
    </r>
  </si>
  <si>
    <r>
      <t xml:space="preserve">ยุทธศาสตร์จังหวัดที่ 2 </t>
    </r>
    <r>
      <rPr>
        <sz val="14"/>
        <rFont val="TH SarabunPSK"/>
        <family val="2"/>
      </rPr>
      <t xml:space="preserve"> พัฒนาคน  สังคม คุณภาพชีวิต ทรัพยากรธรรมชาติสิ่งแวดล้อม และความมั่นคงเพื่อสังคมสงบสุข </t>
    </r>
  </si>
  <si>
    <r>
      <t xml:space="preserve"> - ยุทธศาสตร์การพัฒนาของ อปท. ในเขตจังหวัด 6 </t>
    </r>
    <r>
      <rPr>
        <sz val="14"/>
        <rFont val="TH SarabunPSK"/>
        <family val="2"/>
      </rPr>
      <t xml:space="preserve">  การพัฒนาการป้องกันบรรเทาสาธารณะภัยและการจัดการอนุรักษ์ทรัพยากรธรรมชาติและสิ่งแวดล้อม</t>
    </r>
  </si>
  <si>
    <t>ส่งเสริมการปลูกผักปลอดสารพิษ</t>
  </si>
  <si>
    <t>ลดการใช้สารเคมี</t>
  </si>
  <si>
    <t>สนง.เกษตร</t>
  </si>
  <si>
    <t>เพิ่มประสิทธิภาพการผลิตอ้อย</t>
  </si>
  <si>
    <t>โรงงาน</t>
  </si>
  <si>
    <t>เพิ่มผลผลิตอ้อยต่อไร่</t>
  </si>
  <si>
    <t>ลดต้นทุน</t>
  </si>
  <si>
    <t>แปรรูปสินค้าเกษตร</t>
  </si>
  <si>
    <t>ใช้วัสดุสินค้าในท้องถิ่นให้เกิดประโยชน์</t>
  </si>
  <si>
    <t>เพิ่มรายได้</t>
  </si>
  <si>
    <t>เพิ่มประสิทธิภาพการผลิตยางพารา</t>
  </si>
  <si>
    <t>ปรับปรุงบำรุงดิน</t>
  </si>
  <si>
    <t>ส่งเสริมเลี้ยงไก่พื้นเมือง</t>
  </si>
  <si>
    <t>ส่งเสริมเศรษฐกิจพอเพียง</t>
  </si>
  <si>
    <t>ลดรายจ่าย</t>
  </si>
  <si>
    <t>จำนวนไร่</t>
  </si>
  <si>
    <t xml:space="preserve"> โครงการปรับปรุงศูนย์ข้อมูล</t>
  </si>
  <si>
    <t xml:space="preserve">  โครงการแข่งขันกีฬาต้านยาเสพติด</t>
  </si>
  <si>
    <t>โครงการปรับปรุงสนามฟุตบอล</t>
  </si>
  <si>
    <t>สามัคคีในชุมชนและอำเภอ</t>
  </si>
  <si>
    <t>สนับสนุนกีฬาเชื่อมความสัมพันธ์</t>
  </si>
  <si>
    <t xml:space="preserve"> โครงการจัดซื้อวัสดุ อุปกรณ์  </t>
  </si>
  <si>
    <t>โครงการปรับปรุงซ่อมแซมถนน</t>
  </si>
  <si>
    <t>1.  ยุทธศาสตร์ด้านการพัฒนาระบบสาธารณูปโภค  สาธารณูปการ โครงสร้างพื้นฐานและเทคโนโลยีสารสนเทศ</t>
  </si>
  <si>
    <t>น้ำประปา โทรศัพท์ รางระบายน้ำ ฯลฯ</t>
  </si>
  <si>
    <t xml:space="preserve">     1.1  แนวทางการพัฒนาด้านมีการจัดสาธารณูปโภค สาธารณูปการ </t>
  </si>
  <si>
    <t xml:space="preserve"> และโครงสร้างพื้นฐาน ครบถ้วนเพียงพอต่อความต้องการ  อาทิ ถนน  แหล่งน้ำ ไฟฟ้า </t>
  </si>
  <si>
    <t>แสดงความคิดเห็นเแก้ปัญหา</t>
  </si>
  <si>
    <t>และโรงเรียน</t>
  </si>
  <si>
    <t xml:space="preserve">เด็กใน ศพด </t>
  </si>
  <si>
    <t xml:space="preserve"> (รถกระเช้า)</t>
  </si>
  <si>
    <t xml:space="preserve">จัดซื้อรถในการป้องกันบรรเทาสาธารณภัย </t>
  </si>
  <si>
    <t>9 หมู่</t>
  </si>
  <si>
    <t>โครงการขอสนับสนุนเครื่องจักรกลจาก อบจ.</t>
  </si>
  <si>
    <t>โครงการถนนเศรษฐกิจที่เชื่อมต่อจากถนนใหญ่</t>
  </si>
  <si>
    <t>สายซำพร้าว-ซำใหญ่</t>
  </si>
  <si>
    <t>ถนนลาดยางเชื่อมต่อระหว่างตำบลบ้านเพิ่ม</t>
  </si>
  <si>
    <t>ถึงตำบลโคกขมิ้น</t>
  </si>
  <si>
    <t>ก่อสร้างปรับปรุงซ่อมแซมถนนเชื่อมระหว่างหมู่บ้าน</t>
  </si>
  <si>
    <t>หมู่ 1และหมุ่6</t>
  </si>
  <si>
    <t>หน้า 35</t>
  </si>
  <si>
    <t>ปี  61</t>
  </si>
  <si>
    <r>
      <t xml:space="preserve">     2.1</t>
    </r>
    <r>
      <rPr>
        <sz val="14"/>
        <rFont val="TH SarabunPSK"/>
        <family val="2"/>
      </rPr>
      <t xml:space="preserve">  แนวทางการพัฒนาด้านส่งเสริมให้ประชาชนมีคุณภาพชีวิตที่ดี/มีครอบครัวอบอุ่น</t>
    </r>
  </si>
  <si>
    <t>และพัฒนาประสิทธิภาพเจ้าหน้าที่ที่เกี่ยวข้อง</t>
  </si>
  <si>
    <t xml:space="preserve">     2.2   แนวทางการพัฒนาด้านสนับสนุนแก้ไขปัญหายาเสพติด </t>
  </si>
  <si>
    <t xml:space="preserve">     2.3 แนวทางการพัฒนาด้านการพัฒนาการส่งเสริมการมีส่วนร่วมของประชาชนและ</t>
  </si>
  <si>
    <t>ทุกภาคส่วนในสังคมในการแก้ไขปัญหาของชุมชนสังคมดดยใช้กระบวนการประชาคม</t>
  </si>
  <si>
    <t xml:space="preserve">    2.6 แนวทางการพัฒนาด้านส่งเสริมและสนับสนุนให้ประชาชนบริโภคผักปลอดสารพิษ</t>
  </si>
  <si>
    <t xml:space="preserve">    2.5 การพัฒนาด้านส่งเสริมสนับสนุนให้ประชาชนมีสุขภาพที่ดีและได้รับสวัสดิการทางสังคม</t>
  </si>
  <si>
    <t xml:space="preserve">    2.4 แนวทางพัฒนาด้านสนับสนุนแก้ไขปัญหาเด็ก เยาวชนผู้สูงอายุ ผู้พิการ</t>
  </si>
  <si>
    <t xml:space="preserve">   2.7แนวทางการส่งเสริมความรักสามัคคี ชาติ ศาสนา และพระมหากษัตริย์</t>
  </si>
  <si>
    <t>3.1 การพัฒนาด้านส่งเสริมและสนับสนุนการพัฒนาด้านส่งเสริมและสนับสนุนการพัฒนา</t>
  </si>
  <si>
    <t>ประสิทธิภาพผู้บริหารท้องถิ่น สมาชิกท้องถิ่น ข้าราชการฯ</t>
  </si>
  <si>
    <t>การเมืองท้องถิ่นทุกรูปแบบ</t>
  </si>
  <si>
    <t>3.2 แนวทางพัฒนาด้านรณรงค์ ส่งเสริมการให้ความรู้แก่ประชาชนเกี่ยวกับการ</t>
  </si>
  <si>
    <t>การจัดเก็บภาษีได้อย่างทั่วถึงและคลอบคลุม</t>
  </si>
  <si>
    <t>3.3 การพัฒนาด้านพัฒนาและปรับปรุงการจัดเก็บภาษี รวมถึงจัดทำแผนที่ภาษีเพื่อ</t>
  </si>
  <si>
    <t xml:space="preserve">หลักการบริหารกิจกรรมบ้านเมืองที่ดี </t>
  </si>
  <si>
    <t>3.4 การพัฒนาด้านการให้บริการ และสิ่งอำนวยความสะดวกในการบริการประชาชนตาม</t>
  </si>
  <si>
    <t>2.  ยุทธศาสตร์ด้าน การพัฒนาคน  สังคม  คุณภาพชีวิต  เศรษฐกิจพอเพียงและสร้างความเข้มแข็งให้กับชุมชน</t>
  </si>
  <si>
    <t>3.  ยุทธศาสตร์ด้านการพัฒนาการเมือง การบริหารจัดการที่ดี และการให้บริการสาธารณะแก่ประชาชน</t>
  </si>
  <si>
    <t>4.  ยุทธศาสตร์ด้าน การพัฒนาด้านส่งเสริมการท่องเที่ยว และการกีฬา</t>
  </si>
  <si>
    <t xml:space="preserve">     4.1   การพัฒนาด้านส่งเสริมการท่องเที่ยว และการกีฬา</t>
  </si>
  <si>
    <t xml:space="preserve">     5.1 การพัฒนาด้านพัฒนาและปรับปรุงศูนย์พัฒนาเด็กเล็กก่อนวัยเรียนให้ได้มาตรฐาน/ด้านการศึกษา โรงเรียนในเขตตำบลและศูนย์การเรียนชุมชน</t>
  </si>
  <si>
    <t>/ด้านการศึกษา โรงเรียนในเขตตำบลและศูนย์การเรียนชุมชน</t>
  </si>
  <si>
    <t xml:space="preserve">     5.2  การพัฒนาด้านสนับสนุนงานประเพณีของท้องถิ่นและงานรัฐพิธีเนื่องในวันสำคัญต่างๆ</t>
  </si>
  <si>
    <t xml:space="preserve">     5.3  แนวทางการพัฒนาด้านส่งเสริมและสนับสนุนวัฒนธรรมขนบธรรมเนียมประเพณีของท้องถิ่น </t>
  </si>
  <si>
    <t xml:space="preserve">ประเพณีของท้องถิ่น </t>
  </si>
  <si>
    <t>5.4แนวทางส่งเสริมให้สถานศึกษาและสถาบันทางศาสนาเป็นหลัก</t>
  </si>
  <si>
    <t>ในการสอน เพื่อปลูกฝัง จริยธรรม</t>
  </si>
  <si>
    <t>6.  ยุทธศาสตร์ด้านการพัฒนาการป้องกันบรรเทาสาธารณะภัยและการจัดการอนุรักษ์ทรัพยากรธรรมชาติและสิ่งแวดล้อม</t>
  </si>
  <si>
    <t xml:space="preserve">     6.1  การพัฒนาด้านสนับสนุนงบประมาณในการช่วยเหลือบรรเทาความเดือดร้อนของประชาชนที่ได้รับผลกระทบจากสาธารณะภัย</t>
  </si>
  <si>
    <t>ของประชาชนที่ได้รับผลกระทบจากสาธารณะภัย</t>
  </si>
  <si>
    <t xml:space="preserve"> และภาคเอกชน ให้มีส่วนร่วมในการอนุรักษ์ทรัพยากรธรรมชาติและสิ่งแวดล้อม</t>
  </si>
  <si>
    <t xml:space="preserve">     6.2  การพัฒนาด้านสนับสนุนและส่งเสริมประชาชน ชุมชน</t>
  </si>
  <si>
    <t>7.  ยุทธศาสตร์ด้าน การพัฒนาเศรษฐกิจและรายได้</t>
  </si>
  <si>
    <t>การประกอบอาชีพของประชาชนตามแนวนโยบายต่างๆ ที่เกี่ยวข้องเพื่อให้มีรายได้เพิ่มขึ้น</t>
  </si>
  <si>
    <t xml:space="preserve">     7.1   การพัฒนาด้านส่งเสริมและสนับสนุนการจัดตั้งกลุ่มอาชีพ</t>
  </si>
  <si>
    <t>อบต</t>
  </si>
  <si>
    <t>อุดหนุนหน่วยงานอื่น</t>
  </si>
  <si>
    <t>ประสาน</t>
  </si>
  <si>
    <t>ยุทธ</t>
  </si>
  <si>
    <t>ปี 60</t>
  </si>
  <si>
    <t>ปี 61</t>
  </si>
  <si>
    <t>รวม 3 ปี</t>
  </si>
  <si>
    <t>โครงการควบคุมป้องกันโรคติดต่อ</t>
  </si>
  <si>
    <t>ธรรมนูญสุขภาพตำบล</t>
  </si>
  <si>
    <t>โครงการจัดหาที่ดินทำกิน</t>
  </si>
  <si>
    <t>ประชาชนมีที่ดินทำกิน</t>
  </si>
  <si>
    <t>ราษฎรมีที่ดินทำกิน</t>
  </si>
  <si>
    <t>ดนตรีพื้นบ้าน</t>
  </si>
  <si>
    <t>เพื่อพัฒนาคุณภาพชีวิตคนในชุมชน</t>
  </si>
  <si>
    <t>อบต./ร.ร.</t>
  </si>
  <si>
    <t>โครงการขยายเขตไฟฟ้าเพื่อการ</t>
  </si>
  <si>
    <t>โครงการขุดลอกลำห้วยหินตอนบน</t>
  </si>
  <si>
    <t>โครงการก่อสร้างถนนลาดยางเชื่อม</t>
  </si>
  <si>
    <t xml:space="preserve"> -สายโนนสว่าง-หนองหิน</t>
  </si>
  <si>
    <t xml:space="preserve"> - สายผาสวรรค์-โคกขมิ้น</t>
  </si>
  <si>
    <t xml:space="preserve"> - สายเพิ่มผล-โคกขมิ้น</t>
  </si>
  <si>
    <t>โครงการขุดลอกลำห้วยสร้างหิน</t>
  </si>
  <si>
    <t>โครงการแหล่งท่องเที่ยว</t>
  </si>
  <si>
    <t>เพื่อให้เป็นแหล่งท่องเที่ยว</t>
  </si>
  <si>
    <t>ราษฎรมีที่พักผ่อนหย่อนใจ</t>
  </si>
  <si>
    <t>โครงการทำความสะอาดคลองส่งน้ำ</t>
  </si>
  <si>
    <t>เพื่อไม่ให้มีน้ำท่วมขัง</t>
  </si>
  <si>
    <t>น้ำไม่ท่วมขังหมู่บ้าน</t>
  </si>
  <si>
    <t xml:space="preserve"> ราษฎรได้รับความสะดวก</t>
  </si>
  <si>
    <t>24</t>
  </si>
  <si>
    <t>โครงการซ่อมแซมถนนลาดยาง</t>
  </si>
  <si>
    <t xml:space="preserve"> อบต.</t>
  </si>
  <si>
    <t>โครงการก่อสร้างถนนคอนกรีต</t>
  </si>
  <si>
    <t>ทางเท้า ม.1</t>
  </si>
  <si>
    <t>โครงการขุดเจาะบ่อบาดาลเพื่อ</t>
  </si>
  <si>
    <t>-</t>
  </si>
  <si>
    <t>ระหว่างตำบล 4 สาย ม.1-9</t>
  </si>
  <si>
    <t>31</t>
  </si>
  <si>
    <t>กรองน้ำดื่ม อบต.บ้านเพิ่ม</t>
  </si>
  <si>
    <t>ราษฎรได้รับความสะดวกในการ</t>
  </si>
  <si>
    <t xml:space="preserve"> โครงการฝึกอบรมทบทวน  อปพร./ชรบ.</t>
  </si>
  <si>
    <t>บริการรถแพทย์ฉุกเฉิน/ขอสนับสนุนรถตรวจการ</t>
  </si>
  <si>
    <t>โครงการทำขนม ม.1</t>
  </si>
  <si>
    <t>1 หมู่</t>
  </si>
  <si>
    <t>ทอผ้าพื้นเมือง  ม.9</t>
  </si>
  <si>
    <t xml:space="preserve"> โครงการป้องกัน/ปราบปรามและแก้ไขปัญหา</t>
  </si>
  <si>
    <t>ปี 2561</t>
  </si>
  <si>
    <t>ปี 2562</t>
  </si>
  <si>
    <t>แผนพัฒนาสามปี (พ.ศ. 2560 ถึง 2562)</t>
  </si>
  <si>
    <t>ปี  62</t>
  </si>
  <si>
    <t>32</t>
  </si>
  <si>
    <t>ปี 62</t>
  </si>
  <si>
    <t>บริการประชาชน</t>
  </si>
  <si>
    <t>ประชาชนได้รับการ</t>
  </si>
  <si>
    <t>บริการอย่างทั่วถึง</t>
  </si>
  <si>
    <t>โครงการอำเภอยิ้ม...เคลื่อนที่</t>
  </si>
  <si>
    <t>โครงการจังหวัดเคลื่อนที่</t>
  </si>
  <si>
    <t>เพื่อพบปะราษฎรอย่างทั่วถึง</t>
  </si>
  <si>
    <t>ราษฎรทุกตำบล</t>
  </si>
  <si>
    <t>อบต./อำเภอ</t>
  </si>
  <si>
    <t>โครงการสืบสานวัฒนธรรมลำพวยเกมส์</t>
  </si>
  <si>
    <t xml:space="preserve"> -หนองไฮ-ซำใหญ่</t>
  </si>
  <si>
    <t>เกษตร ม.1-9 และไฟฟ้าแรงต่ำ</t>
  </si>
  <si>
    <t>ม.3,4</t>
  </si>
  <si>
    <t>ม.1,2,3,5,6,4</t>
  </si>
  <si>
    <t>เพื่อการเกษตร ม.1-9</t>
  </si>
  <si>
    <t>โครงการขุดลอกอ่างเก็บน้ำ</t>
  </si>
  <si>
    <t>27</t>
  </si>
  <si>
    <t>/หน่วยงานอื่น</t>
  </si>
  <si>
    <t>เพื่อมีน้ำเพียงพอแก่การอุปโภค</t>
  </si>
  <si>
    <t xml:space="preserve">/หน่วยงานอื่น </t>
  </si>
  <si>
    <t>ขนถ่ายขยะติดเชื้อ(ทุกวันพุธ)</t>
  </si>
  <si>
    <t xml:space="preserve"> โครงการปรับปรุงที่ทิ้งขยะในตำบล </t>
  </si>
  <si>
    <t xml:space="preserve"> และกำจัดกลิ่นขยะหรือแมลง</t>
  </si>
  <si>
    <t>ยอดรวม</t>
  </si>
  <si>
    <t>หน่วยงานอื่น</t>
  </si>
  <si>
    <t>อบต./</t>
  </si>
  <si>
    <t>26</t>
  </si>
  <si>
    <t xml:space="preserve"> โครงการส่งเสริมเจ้าหน้าที่ , </t>
  </si>
  <si>
    <t>ผู้บริหารท้องถิ่นอบรมสัมมนา</t>
  </si>
  <si>
    <t>เด็กในศูนย์พัฒนาเด็ก</t>
  </si>
  <si>
    <t xml:space="preserve">ในตำบลบ้านเพิ่ม </t>
  </si>
  <si>
    <t>หน้า 44</t>
  </si>
  <si>
    <t>หน้า 45</t>
  </si>
  <si>
    <t>รวมทั้งสิ้นจำนวน   5  โครงการ</t>
  </si>
  <si>
    <t>หน้า43</t>
  </si>
  <si>
    <t>หน้า 46</t>
  </si>
  <si>
    <t>3.5 รายละเอียดยุทธศาสตร์</t>
  </si>
  <si>
    <t>ยุทธศาสจังหวัด</t>
  </si>
  <si>
    <t>ความเชื่อมโยงกับ</t>
  </si>
  <si>
    <t>อปท.ในเขตจังหวัด</t>
  </si>
  <si>
    <t>อปท.</t>
  </si>
  <si>
    <t>เป้าประสงค์</t>
  </si>
  <si>
    <t>ผลผลิต/</t>
  </si>
  <si>
    <t>ค่าเป้าหมาย</t>
  </si>
  <si>
    <t>ของเป้าหมาย</t>
  </si>
  <si>
    <t>ความก้าวหน้า</t>
  </si>
  <si>
    <t>กลยุทธ</t>
  </si>
  <si>
    <t>หน่วยงานรับ</t>
  </si>
  <si>
    <t>ผิดชอบหลัก</t>
  </si>
  <si>
    <t>หน่วยสนับสนุน</t>
  </si>
  <si>
    <t>อายุ</t>
  </si>
  <si>
    <t>จำนวนผู้สูง</t>
  </si>
  <si>
    <t>เพื่อป้องกันและแก้ไขอุบัติเหตุ</t>
  </si>
  <si>
    <t>ปี 2563</t>
  </si>
  <si>
    <t>แผนพัฒนาท้องถิ่นสี่ปี(พ.ศ.2561-2564)</t>
  </si>
  <si>
    <t>แผนพัฒนาท้องถิ่นสี่ปี (พ.ศ.2561-2564)</t>
  </si>
  <si>
    <t>แบบ ผ.07</t>
  </si>
  <si>
    <t>ปี   2561</t>
  </si>
  <si>
    <t>ปี   2562</t>
  </si>
  <si>
    <t xml:space="preserve"> ปี  2563</t>
  </si>
  <si>
    <t>ปี 2564</t>
  </si>
  <si>
    <t>แผนงานสร้างความเข้มแข็งของชุมชน</t>
  </si>
  <si>
    <t>แผนงาน</t>
  </si>
  <si>
    <t>แผนงานบริหารงานทั่วไป</t>
  </si>
  <si>
    <t>แผนงานการศาสนาวัฒนธรรมและนันทนาการ</t>
  </si>
  <si>
    <t>แผนงานการศึกษา</t>
  </si>
  <si>
    <t xml:space="preserve"> แผนงานการรักษาความสงบภายใน</t>
  </si>
  <si>
    <t>แผนงานสาธารณสุข</t>
  </si>
  <si>
    <t xml:space="preserve"> แผนงานการเกษตร</t>
  </si>
  <si>
    <t>สำหรับ อุดหนุนองค์กรปกครองส่วนท้องถิ่น ส่วนราชการ รัฐวิสาหกิจ องค์กรประชาชน</t>
  </si>
  <si>
    <t>(ผลผลิตโครงการ)</t>
  </si>
  <si>
    <t>งบประมาณที่ผ่านมา</t>
  </si>
  <si>
    <t>หน่วยงาน</t>
  </si>
  <si>
    <t>รับผิดชอบหลัก</t>
  </si>
  <si>
    <t>ขอรับเงิน</t>
  </si>
  <si>
    <t>อุดหนุน</t>
  </si>
  <si>
    <t>แบบ ผ.02</t>
  </si>
  <si>
    <t>สำหรับ ประสานโครงการพัฒนาองค์การบริหารส่วนจังหวัด</t>
  </si>
  <si>
    <t>ของคณะกรรมการประสานแผนพัฒนาท้องถิ่นระดับอำเภอ</t>
  </si>
  <si>
    <t>จังหวัด</t>
  </si>
  <si>
    <t>การพัฒนา</t>
  </si>
  <si>
    <t>(ผลผลิตของ</t>
  </si>
  <si>
    <t>โครงการ)</t>
  </si>
  <si>
    <t>อำเภอผาขาว  จังหวัดเลย</t>
  </si>
  <si>
    <t xml:space="preserve"> (KPI)</t>
  </si>
  <si>
    <t xml:space="preserve">ผลที่คาดว่า </t>
  </si>
  <si>
    <t>แบบ ผ.06</t>
  </si>
  <si>
    <t>บัญชีครุภัณฑ์</t>
  </si>
  <si>
    <t>หมวด</t>
  </si>
  <si>
    <t>ประเภท</t>
  </si>
  <si>
    <t>โครงสร้างพื้นฐานและเทคโนโลยีสารสนเทศ</t>
  </si>
  <si>
    <t>เศรษฐกิจพอเพียงและสร้างความเข้มแข้งให้กับชุมชน</t>
  </si>
  <si>
    <t>และการให้บริการสาธารณะแก่ประชาชน</t>
  </si>
  <si>
    <t>สำหรับ  โครงการพัฒนาที่องค์กรปกครองส่วนท้องถิ่นดำเนินการโดยไม่ใช้งบประมาณ</t>
  </si>
  <si>
    <t>แบบ ผ.03</t>
  </si>
  <si>
    <t>ขนบธรรมเนียมประเพณีท้องถิ่นและภูมิปัญญาท้องถิ่น</t>
  </si>
  <si>
    <t>โครงการขอสนับสนุนเครื่องจักรกล อบจ.</t>
  </si>
  <si>
    <t>ก่อสร้างปรับปรุงซ่อมแซมถนนเชื่อมระหว่าง</t>
  </si>
  <si>
    <t>หมู่บ้านในตำบลบ้านเพิ่ม</t>
  </si>
  <si>
    <t>รวมทั้งสิ้น    5    โครงการ</t>
  </si>
  <si>
    <t>หมุ่บ้าน หมู่ที่ 1 และหมู่  6</t>
  </si>
  <si>
    <t>ราษฎรสัญจรไป</t>
  </si>
  <si>
    <t>มาสะดวกปลอดภัย</t>
  </si>
  <si>
    <t>บริหารงานทั่วไป</t>
  </si>
  <si>
    <t>ค่าครุภัณฑ์สำนักงาน</t>
  </si>
  <si>
    <t>เก้าอี้ทำงาน</t>
  </si>
  <si>
    <t>เพื่อใช้ในสำนักงาน</t>
  </si>
  <si>
    <t>ชุดรับแขก</t>
  </si>
  <si>
    <t>ตู้เหล็กแบบกระจกบานเลื่อนเปิด-ปิด</t>
  </si>
  <si>
    <t>โต๊ะทำงานพร้อมเก้าอี้</t>
  </si>
  <si>
    <t>ค่าครุภัณฑ์</t>
  </si>
  <si>
    <t>คอมพิวเตอร์</t>
  </si>
  <si>
    <t>คอมพิวเตอร์สำหรับงานประมวลผล</t>
  </si>
  <si>
    <t>จัดซื้อเครื่องสำรองไฟฟ้า</t>
  </si>
  <si>
    <t>บริหารงานคลัง</t>
  </si>
  <si>
    <t>ตู้เหล็กเก็บเอกสาร</t>
  </si>
  <si>
    <t>เพื่อใช้ในสำนักงานเพื่อใช้ในสำนักงาน</t>
  </si>
  <si>
    <t>คอมพิวเตอร์โน้ตบุ๊ก สำหรับงานประมวลผล</t>
  </si>
  <si>
    <t>เครื่องสำรองไฟฟ้า</t>
  </si>
  <si>
    <t>การรักษาความสงบภายใน</t>
  </si>
  <si>
    <t>ค่าวัสดุ</t>
  </si>
  <si>
    <t>วัสดุวิทยาศาสตร์หรือการแพทย์</t>
  </si>
  <si>
    <t>วัสดุเครื่องดับเพลิง</t>
  </si>
  <si>
    <t>เคหะและชุมชน</t>
  </si>
  <si>
    <t>ชั้นวางเอกสาร</t>
  </si>
  <si>
    <t>ค่าครุภัณฑ์งานบ้านงานครัว</t>
  </si>
  <si>
    <t>เครื่องทำน้ำร้อน-เย็น ขนาด 2 ก๊อก</t>
  </si>
  <si>
    <t>แผนพัฒนาท้องถิ่นสี่ปี (พ.ศ.๒๕๖๑-๒๕๖๔)</t>
  </si>
  <si>
    <t>(ผลผลิตของครุภัณฑ์)</t>
  </si>
  <si>
    <t>หน่วยงานรับผิดชอบหลัก</t>
  </si>
  <si>
    <t>เครื่องพิมพ์ชนิดเลเซอร์/ชนิด LED ขาวดำ</t>
  </si>
  <si>
    <t xml:space="preserve">เครื่องพิมพ์ชนิด Dot Matrix Printer </t>
  </si>
  <si>
    <t>ผ.08</t>
  </si>
  <si>
    <t>เก้าอี้พนักงานส่วนตำบล</t>
  </si>
  <si>
    <t>สำหรับรับแขก</t>
  </si>
  <si>
    <t>เพื่อเก็บเอกสาร</t>
  </si>
  <si>
    <t>คอมพิวเตอร์สำหรับพนักงาน</t>
  </si>
  <si>
    <t>เครื่องพิพม์ฯ สำหรับพนักงาน</t>
  </si>
  <si>
    <t>สำหรับการทำงานของพนักงาน</t>
  </si>
  <si>
    <t xml:space="preserve">สำหรับพนักงาน      </t>
  </si>
  <si>
    <t>เตรียมพร้อมสำหรับดับเพลิง</t>
  </si>
  <si>
    <t>สำหรับพนักงานมีน้ำร้อน-เย็น ดื่ม</t>
  </si>
  <si>
    <t xml:space="preserve">สำหรับพนักงาน </t>
  </si>
  <si>
    <t>น้ำยาเคมีและดับเพลิง</t>
  </si>
  <si>
    <t>สำนักปลัด</t>
  </si>
  <si>
    <t>กองคลัง</t>
  </si>
  <si>
    <t>อุดหนุนอาหารกลางวันให้โรงเรียน</t>
  </si>
  <si>
    <t xml:space="preserve"> -โรงเรียนบ้านเพิ่ม</t>
  </si>
  <si>
    <t>เพื่อจ่ายเป็นค่าอาหารกลางวัน</t>
  </si>
  <si>
    <t xml:space="preserve"> - โรงเรียนบ้านซำพร้าว</t>
  </si>
  <si>
    <t>เพื่อจ่ายเป็นค่าอาหารเสริม(นม)</t>
  </si>
  <si>
    <t>อุดหนุนอาหารเสริม(นม)ให้โรงเรียน</t>
  </si>
  <si>
    <t>จำนวน นร. 172 คน</t>
  </si>
  <si>
    <t>จำนวน นร. 83   คน</t>
  </si>
  <si>
    <t>นร.สุขภาพแข็งแรง</t>
  </si>
  <si>
    <t>นักเรียน</t>
  </si>
  <si>
    <t>รร.บ้านเพิ่ม</t>
  </si>
  <si>
    <t>รร.ซำพร้าว</t>
  </si>
  <si>
    <t>เพื่อลดปริมาณขยะ</t>
  </si>
  <si>
    <t>ปริมาณขยะลดลง</t>
  </si>
  <si>
    <t>ขยะ</t>
  </si>
  <si>
    <t xml:space="preserve"> 9 หมู่บ้าน</t>
  </si>
  <si>
    <t xml:space="preserve"> 1   โครงการ</t>
  </si>
  <si>
    <t xml:space="preserve"> 1 โครงการ</t>
  </si>
  <si>
    <t>เงินอุดหนุนที่ทำการปกครองอำเภอ</t>
  </si>
  <si>
    <t>ผาขาว</t>
  </si>
  <si>
    <t>แผนงาน การศาสนาวัฒนธรรมและนันทนาการ</t>
  </si>
  <si>
    <t xml:space="preserve"> - โครงการเฉลิมฉลองพระราชพิธี</t>
  </si>
  <si>
    <t>มหามงคลเฉลิมพระชนมพรรษา</t>
  </si>
  <si>
    <t>5 ธันวามหาราช</t>
  </si>
  <si>
    <t xml:space="preserve"> - โครงการสนับสนุนงานกาชาดดอก</t>
  </si>
  <si>
    <t>ฝ้ายบ้าน สืบสานวัฒนธรรมไทเลย</t>
  </si>
  <si>
    <t xml:space="preserve"> -โครงการสืบสานวัฒนธรรม</t>
  </si>
  <si>
    <t>ลำพวยเกมส์</t>
  </si>
  <si>
    <t>12 สิงหามหาราชินี</t>
  </si>
  <si>
    <t xml:space="preserve"> -โครงการจังหวัดเคลื่อนที่</t>
  </si>
  <si>
    <t xml:space="preserve"> 4 โครงการ</t>
  </si>
  <si>
    <t xml:space="preserve"> -โครงการศูนย์ดำรงธรรมอำเภอยิ้ม</t>
  </si>
  <si>
    <t>เคเลื่อนที่</t>
  </si>
  <si>
    <t xml:space="preserve">   1  โครงการ</t>
  </si>
  <si>
    <t>ประเพณีไว้</t>
  </si>
  <si>
    <t>ได้รับการช่วยเหลือ</t>
  </si>
  <si>
    <t xml:space="preserve">ทำให้ประชาชน </t>
  </si>
  <si>
    <t xml:space="preserve">ทำให้ประชาชนมี </t>
  </si>
  <si>
    <t>ความจงรักภักดีต่อ</t>
  </si>
  <si>
    <t>สถาบันพระมหากษัตริย์</t>
  </si>
  <si>
    <t xml:space="preserve"> 1 ครั้ง/ปี</t>
  </si>
  <si>
    <t>อบต/อำเภอฯ</t>
  </si>
  <si>
    <t>อำเภอผาขาว</t>
  </si>
  <si>
    <t>ปกครอง</t>
  </si>
  <si>
    <t>โครงการรักโนนสว่างไม่ทิ้งขยะ</t>
  </si>
  <si>
    <t xml:space="preserve"> แผนงานสาธารณสุข</t>
  </si>
  <si>
    <t>หน้า 147</t>
  </si>
  <si>
    <t>หน้า 148</t>
  </si>
  <si>
    <t>หน้า 149</t>
  </si>
  <si>
    <t>หน้า 151</t>
  </si>
  <si>
    <t>หน้า 152</t>
  </si>
  <si>
    <t>หน้า 153</t>
  </si>
  <si>
    <t>หน้า 154</t>
  </si>
  <si>
    <t>ความเชื่อมโยง</t>
  </si>
  <si>
    <t>ผลที่</t>
  </si>
  <si>
    <t>กับยุทธศาสร์</t>
  </si>
  <si>
    <t>อปท.ในเขต</t>
  </si>
  <si>
    <t>เคหะและ</t>
  </si>
  <si>
    <t xml:space="preserve">  KPI</t>
  </si>
  <si>
    <t>คาดว่า</t>
  </si>
  <si>
    <t>สนับสนุน</t>
  </si>
  <si>
    <t>จังหวัดเลย</t>
  </si>
  <si>
    <t>บ้านเพิ่ม</t>
  </si>
  <si>
    <t>ยุทธศาสตร์ที่ 1</t>
  </si>
  <si>
    <t>การคมนาคม</t>
  </si>
  <si>
    <t>1.โครงการสนับ</t>
  </si>
  <si>
    <t>เพื่อความสะดวก</t>
  </si>
  <si>
    <t>ประชาชน</t>
  </si>
  <si>
    <t xml:space="preserve"> 9 หมู่บ่าน</t>
  </si>
  <si>
    <t>ยุททธศาสตร์</t>
  </si>
  <si>
    <t>ทั้งทางบก</t>
  </si>
  <si>
    <t>สนุนเครื่อง</t>
  </si>
  <si>
    <t>ในการคมนาคม</t>
  </si>
  <si>
    <t>9 หมู่บ้าน</t>
  </si>
  <si>
    <t>ในพื้นที่</t>
  </si>
  <si>
    <t>และ</t>
  </si>
  <si>
    <t>การพัฒนาการ</t>
  </si>
  <si>
    <t>สาธารณูปโภค</t>
  </si>
  <si>
    <t>และทางน้ำมีความ</t>
  </si>
  <si>
    <t xml:space="preserve">จักรกลจาก </t>
  </si>
  <si>
    <t>ของประชาชน</t>
  </si>
  <si>
    <t>และพื้นที่</t>
  </si>
  <si>
    <t>ท่องเที่ยวเพื่อเพิ่ม</t>
  </si>
  <si>
    <t>และสาธารณู</t>
  </si>
  <si>
    <t>สะดวกรวดเร็ว</t>
  </si>
  <si>
    <t>อบจ.</t>
  </si>
  <si>
    <t>ใกล้เคียง</t>
  </si>
  <si>
    <t>ที่เกี่ยวข้อง</t>
  </si>
  <si>
    <t>ขีดความสมารถ</t>
  </si>
  <si>
    <t>ปการโครงสร้าง</t>
  </si>
  <si>
    <t>ประชาชนมีไฟฟ้า</t>
  </si>
  <si>
    <t>ได้รับ</t>
  </si>
  <si>
    <t>ในการแข่งขัน</t>
  </si>
  <si>
    <t>พื้นฐานและ</t>
  </si>
  <si>
    <t xml:space="preserve">ส่องสว่าง </t>
  </si>
  <si>
    <t>2.โครงการถนน</t>
  </si>
  <si>
    <t>ประโยชน์</t>
  </si>
  <si>
    <t>เทคโนโลยีสาร</t>
  </si>
  <si>
    <t xml:space="preserve"> อย่างทั่วถึง</t>
  </si>
  <si>
    <t>เศรษฐกิจที่</t>
  </si>
  <si>
    <t>สนเทศ</t>
  </si>
  <si>
    <t>และครอบคลุม</t>
  </si>
  <si>
    <t>เชื่อมต่อจาก</t>
  </si>
  <si>
    <t>ถนนใหญ่</t>
  </si>
  <si>
    <t>สายซำพร้าว  -</t>
  </si>
  <si>
    <t>ซำใหญ่</t>
  </si>
  <si>
    <t>3.ถนนลาดยาง</t>
  </si>
  <si>
    <t>เชื่อมต่อ</t>
  </si>
  <si>
    <t>ระหว่างตำบล</t>
  </si>
  <si>
    <t>บ.เพิ่ม-โคกขมิ้น</t>
  </si>
  <si>
    <t>รายละเอียดโครงการพัฒนาแผนพัฒนาท้องถิ่นสี่ปี (พ.ศ.2561-2564)</t>
  </si>
  <si>
    <t>4.โครงการ</t>
  </si>
  <si>
    <t>ก่อสร้าง</t>
  </si>
  <si>
    <t>ปรับปรุง</t>
  </si>
  <si>
    <t>ซ่อมแซม</t>
  </si>
  <si>
    <t>ถนนเชื่อม</t>
  </si>
  <si>
    <t>ระหว่างหมู่บ้าน</t>
  </si>
  <si>
    <t>ในตำบล</t>
  </si>
  <si>
    <t>5. ก่อสร้าง</t>
  </si>
  <si>
    <t>ปรับปรุงซ่อม</t>
  </si>
  <si>
    <t>แซมถนน</t>
  </si>
  <si>
    <t>เชื่อมระหว่าง</t>
  </si>
  <si>
    <t>หมู่บ้าน หมู่ 1</t>
  </si>
  <si>
    <t xml:space="preserve"> - หมู่ 6</t>
  </si>
  <si>
    <t>(ลงชื่อ).....ส.ต.ท..........................................................</t>
  </si>
  <si>
    <t>เลขานุการคณะกรรมการประสานแผนฯ</t>
  </si>
  <si>
    <t>(ลงชื่อ)..............................................................</t>
  </si>
  <si>
    <t>ประธานคณะกรรมการฯ</t>
  </si>
  <si>
    <t xml:space="preserve">                ( พฤทธิ์   เวียงทอง)</t>
  </si>
  <si>
    <t xml:space="preserve">        ( นายสงวน  วงกองแก้ว)</t>
  </si>
  <si>
    <t xml:space="preserve">        ปลัดองค์การบริหารส่วนตำบลบ้านเพิ่ม</t>
  </si>
  <si>
    <t xml:space="preserve">    นายกองค์การบริหารส่วนตำบลบ้านเพิ่ม</t>
  </si>
  <si>
    <t>ตรวจสอบข้อมูลแล้ว สอดคล้องกับยุทธศาสตร์การพัฒนาของ อปท.ในเขตจังหวัด และกรอบการประสานโครงการพัฒนาของ อปท.ในเขตจังหวัด</t>
  </si>
  <si>
    <t>(ลงชื่อ).............................................................</t>
  </si>
  <si>
    <t xml:space="preserve"> (ลงชื่อ).....................................................</t>
  </si>
  <si>
    <t xml:space="preserve">       (...........................................................)</t>
  </si>
  <si>
    <t xml:space="preserve">       (........................................................)</t>
  </si>
  <si>
    <t xml:space="preserve">              ท้องถิ่นอำเภอผาขาว</t>
  </si>
  <si>
    <t xml:space="preserve">               นายอำเภอผาขาว</t>
  </si>
  <si>
    <t>และการจัดการอนุรักษ์ทรัพยากรธรรมชาติและสิ่งแวดล้อม</t>
  </si>
  <si>
    <t>และทักษะอาชีพต่างๆ</t>
  </si>
  <si>
    <t xml:space="preserve"> โครงการอบรมเด็กเยาวชนด้านต่างๆ.ให้ความรู้ </t>
  </si>
  <si>
    <t>โครงการส่งเสริมคุณภาพชีวิตผู้ป่วยเรื้อรังแบบ</t>
  </si>
  <si>
    <t>ใกล้บ้านใกล้ใจ</t>
  </si>
  <si>
    <t xml:space="preserve">เพื่อเพิ่มประสิทธิภาพการ </t>
  </si>
  <si>
    <t>เกี่ยวกับการเลือกตั้ง</t>
  </si>
  <si>
    <t xml:space="preserve"> โครงการรณรงค์ให้ความรู้ </t>
  </si>
  <si>
    <t xml:space="preserve"> ค่าใช้จ่ายในการดำเนิน</t>
  </si>
  <si>
    <t>โครงการส่งเสริมพัฒนา</t>
  </si>
  <si>
    <t>หมู่บ้าน</t>
  </si>
  <si>
    <t>ศักยภาพคณะกรรมการ</t>
  </si>
  <si>
    <t>แผนที่ภาษี</t>
  </si>
  <si>
    <t>เขตตำบล/ศูนย์พัฒนาเด็กเล็ก</t>
  </si>
  <si>
    <t>โครงการอุดหนุนอาหารกลางวันโรงเรียนใน</t>
  </si>
  <si>
    <t>ศพด.</t>
  </si>
  <si>
    <t>เด็กเล็ก/โรงเรียน</t>
  </si>
  <si>
    <t>โครงการจัดซื้ออาหารเสริม (นม) ศูนย์พัฒนา</t>
  </si>
  <si>
    <t>การศึกษา</t>
  </si>
  <si>
    <t xml:space="preserve">โครงการจัดอบรมครูผู้ดูแลเด็กและบุคคลากรทาง </t>
  </si>
  <si>
    <t>เล็ก</t>
  </si>
  <si>
    <t>เพื่อให้พัฒนาบุคลากรทาง</t>
  </si>
  <si>
    <t xml:space="preserve">ประเพณีท้องถิ่น/หมู่บ้าน </t>
  </si>
  <si>
    <t>โครงการสนับสนุนงบประมาณและจัดงาน</t>
  </si>
  <si>
    <t>ประเพณีท้องถิ่น</t>
  </si>
  <si>
    <t>เพื่อรักษาขนบธรรมเนียม</t>
  </si>
  <si>
    <t>สยามบรมราชกุมารี</t>
  </si>
  <si>
    <t>โครงการอบรมจริยธรรม เพื่อเฉลิมพระเกียรติ</t>
  </si>
  <si>
    <t>พระบาทสมเด็จพระเทพรัตนราชสุดาฯ</t>
  </si>
  <si>
    <t xml:space="preserve">เพื่อให้มีการรักษา </t>
  </si>
  <si>
    <t>หน้า 155</t>
  </si>
  <si>
    <t>เพื่อรองรับโครงการตามพระราชดำริ</t>
  </si>
  <si>
    <t>ตามพระราชดำริ</t>
  </si>
  <si>
    <t>การป้องกันและระงับอัคคีภัยในสถานศึกษา</t>
  </si>
  <si>
    <t>โครงการฝึกอบรมซ้อมแผนและให้ความรู้</t>
  </si>
  <si>
    <t>ในสถานศึกษา ศพด.</t>
  </si>
  <si>
    <t>สถานศึกษา</t>
  </si>
  <si>
    <t xml:space="preserve"> ในเขตตำบล</t>
  </si>
  <si>
    <t xml:space="preserve"> เข้าอบรม</t>
  </si>
  <si>
    <t>โครงการซ้อมแผนป้องกันภัยและพัฒนาศักยภาพ</t>
  </si>
  <si>
    <t>งานป้องกันและป้องกันและบรรเทาสาธารณภัย</t>
  </si>
  <si>
    <t>ผู้เข้าอบรม</t>
  </si>
  <si>
    <t>โครงการกิจกรรมวันอาสาสมัครป้องกันภัย</t>
  </si>
  <si>
    <t xml:space="preserve"> ฝ่ายพลเรือน</t>
  </si>
  <si>
    <t>เพื่อป้องกันภัยฝ่ายพลเรือน</t>
  </si>
  <si>
    <t xml:space="preserve">รณรงค์ต่อต้านยาเสพติดเนื่องในวันต่อต้าน </t>
  </si>
  <si>
    <t>ยาเสพติดโลก</t>
  </si>
  <si>
    <t>จำนวน 1 หมู่บ้าน</t>
  </si>
  <si>
    <t>จำนวน แห่ง</t>
  </si>
  <si>
    <t>15</t>
  </si>
  <si>
    <t>ตอนบน ม.4,5,6</t>
  </si>
  <si>
    <t>อุปโภคบริโภค</t>
  </si>
  <si>
    <t>ประชาชนน้ำเพียงพอต่อการ</t>
  </si>
  <si>
    <t xml:space="preserve">ลูกรังเพื่อการเกษตรพร้อมลงหินคลุก </t>
  </si>
  <si>
    <t>ตามสายหรือหอกระจายข่าว ม.1-9</t>
  </si>
  <si>
    <t>โครงการติดตั้งกล้องวงจรปิด หมู่1-9</t>
  </si>
  <si>
    <t>เพื่อป้องกันให้ราษฎรปลอดยาเสพติด</t>
  </si>
  <si>
    <t>จำนวนจุด</t>
  </si>
  <si>
    <t>โครงการก่อสร้างและซ่อมแซม</t>
  </si>
  <si>
    <t>33</t>
  </si>
  <si>
    <t xml:space="preserve">โครงการขุดลอกสระลำห้วยหิน </t>
  </si>
  <si>
    <t>(ฝายหลวง) ม.4</t>
  </si>
  <si>
    <t>ขุดลอกลำห้วยซำ หมู่ 7</t>
  </si>
  <si>
    <t>จำนวน 1 แห่ง</t>
  </si>
  <si>
    <t>ครุภัณฑ์ส่วนกลาง</t>
  </si>
  <si>
    <t>เครื่องปรับอากาศ</t>
  </si>
  <si>
    <t>โต๊ะหมู่บูชา จำนวน 1 ชุด</t>
  </si>
  <si>
    <t>เครื่องปรับอากาศ จำนวน 2 เครื่อง</t>
  </si>
  <si>
    <t>เครื่องตัดหญ้า</t>
  </si>
  <si>
    <t>ครุภัณฑ์การเกษตร</t>
  </si>
  <si>
    <t>เครื่องสูบน้ำ</t>
  </si>
  <si>
    <t>จำนวน 1 เครื่อง</t>
  </si>
  <si>
    <t xml:space="preserve">   -</t>
  </si>
  <si>
    <t>ครุภัณฑ์ยานพาหนะและขนส่ง</t>
  </si>
  <si>
    <t>รถยนต์ส่วนกลาง</t>
  </si>
  <si>
    <t>เพื่อใช้ในการบริการประชาชน</t>
  </si>
  <si>
    <t>จำนวน 1 คัน</t>
  </si>
  <si>
    <t>แบบ ผ.01</t>
  </si>
  <si>
    <t xml:space="preserve">              2.บัญชีสรุปโครงการพัฒนา</t>
  </si>
  <si>
    <t>2.บัญชีโครงการพัฒนาท้องถิ่น</t>
  </si>
  <si>
    <t>รวม 5 ปี</t>
  </si>
  <si>
    <t>การอุปโภคบริโภค</t>
  </si>
  <si>
    <t>เพื่อให้มีน้ำเพียงพอต่อ</t>
  </si>
  <si>
    <t>ผลผลิตของโครงการ</t>
  </si>
  <si>
    <t>ผลผลิตของโครงการ)</t>
  </si>
  <si>
    <t>แผนพัฒนาท้องถิ่นห้าปี (พ.ศ.2561-2565)</t>
  </si>
  <si>
    <t>ต่อการเกษตร</t>
  </si>
  <si>
    <t>เพื่อให้มีน้ำเพียงพอ</t>
  </si>
  <si>
    <t>(ตามแบบที่ อบต.กำหนด)</t>
  </si>
  <si>
    <t>เพื่อให้เพียงพอ</t>
  </si>
  <si>
    <t>เพื่อให้ราษฎรได้รับ</t>
  </si>
  <si>
    <t>ข่าวสารทันเหตุการณ์</t>
  </si>
  <si>
    <t>เพื่อให้ราษฎรได้รับความ</t>
  </si>
  <si>
    <t>สะดวกเพิ่มมากขึ้น</t>
  </si>
  <si>
    <t>ทันเหตุการณ์</t>
  </si>
  <si>
    <t xml:space="preserve">ราษฎรได้รับข่าวสาร </t>
  </si>
  <si>
    <t>ให้มีน้ำเพียงพอ</t>
  </si>
  <si>
    <t>สะดวกเพิ่มขึ้น</t>
  </si>
  <si>
    <t>ราษฎรได้รับความ</t>
  </si>
  <si>
    <t>ให้มีน้ำเพียงพอต่อ</t>
  </si>
  <si>
    <t>จำนวน 3 หมู่บ้าน</t>
  </si>
  <si>
    <t>จำนวน 5 หมู่บ้าน</t>
  </si>
  <si>
    <t>จำนวน  1 หมู่บ้าน</t>
  </si>
  <si>
    <t>(ตามแบบ อบต.กำหนด)</t>
  </si>
  <si>
    <t>แก่ราษฎร</t>
  </si>
  <si>
    <t>สะดวก</t>
  </si>
  <si>
    <t>เพื่อการคมนาคม</t>
  </si>
  <si>
    <t>เพื่อการอุปโภค-บริโภค</t>
  </si>
  <si>
    <t>รางระบายน้ำ พร้อมฝาปิดม.1-9</t>
  </si>
  <si>
    <t>ซ่อมแซมระบบประปา ม.1-9</t>
  </si>
  <si>
    <t>โครงการก่อสร้าง ปรับปรุง</t>
  </si>
  <si>
    <t>โครงการเสริมผิวจราจรแอสฟัลท์ติก</t>
  </si>
  <si>
    <t>หมู่ที่ 1-9</t>
  </si>
  <si>
    <t>จำนวน 9 มู่บ้าน</t>
  </si>
  <si>
    <t>คณะกรรมการเพื่อพัฒนาหมู่บ้าน</t>
  </si>
  <si>
    <t>โครงการสนับสนุนกิจกรรมในรูปแบบ</t>
  </si>
  <si>
    <t>ดูแลเด็กผู้พิการ  ผู้สูงอายุ</t>
  </si>
  <si>
    <t xml:space="preserve">อบรมให้ความรู้เครือข่ายครอบครัว หมู่บ้าน </t>
  </si>
  <si>
    <r>
      <t xml:space="preserve">ยุทธศาสตร์จังหวัดที่ 2  </t>
    </r>
    <r>
      <rPr>
        <sz val="14"/>
        <rFont val="TH SarabunIT๙"/>
        <family val="2"/>
      </rPr>
      <t xml:space="preserve">พัฒนาคน  สังคม คุณภาพชีวิต ทรัพยากรธรรมชาติสิ่งแวดล้อม และความมั่นคงเพื่อสังคมสงบสุข </t>
    </r>
  </si>
  <si>
    <r>
      <t xml:space="preserve"> - ยุทธศาสตร์การพัฒนาของ อปท. ในเขตจังหวัดที่ 2 </t>
    </r>
    <r>
      <rPr>
        <sz val="14"/>
        <rFont val="TH SarabunIT๙"/>
        <family val="2"/>
      </rPr>
      <t xml:space="preserve"> การพัฒนาคน  สังคม  คุณภาพชีวิต  เศรษฐกิจพอเพียงและสร้างความเข้มแข็งให้กับชุมชน</t>
    </r>
  </si>
  <si>
    <r>
      <t xml:space="preserve">ยุทธศาสตร์ที่  2  </t>
    </r>
    <r>
      <rPr>
        <sz val="14"/>
        <rFont val="TH SarabunIT๙"/>
        <family val="2"/>
      </rPr>
      <t>การพัฒนาคน  สังคม  คุณภาพชีวิต  เศรษฐกิจพอเพียงและสร้างความเข้มแข็งให้กับชุมชน</t>
    </r>
  </si>
  <si>
    <r>
      <t xml:space="preserve"> </t>
    </r>
    <r>
      <rPr>
        <b/>
        <sz val="14"/>
        <rFont val="TH SarabunIT๙"/>
        <family val="2"/>
      </rPr>
      <t>แผนงานสร้างความเข้มแข็งของชุมชน</t>
    </r>
  </si>
  <si>
    <t>ผลผลิต</t>
  </si>
  <si>
    <t>ของโครงการ</t>
  </si>
  <si>
    <t xml:space="preserve">เสพติด </t>
  </si>
  <si>
    <t xml:space="preserve">โครงการจัดตั้งจุดสกัดกั้นป้องกันปัญหายา </t>
  </si>
  <si>
    <t>จำนวน9หมู่บ้าน</t>
  </si>
  <si>
    <t>มีคุณภาพที่ดี</t>
  </si>
  <si>
    <t>เพื่อให้กลุ่มเป้าหมาย</t>
  </si>
  <si>
    <t>เพื่อให้กลุ่มเป้าหมายมี</t>
  </si>
  <si>
    <t>ภายในหมู่บ้านได้</t>
  </si>
  <si>
    <t xml:space="preserve">สามารถแก้ปัญหาต่างๆ </t>
  </si>
  <si>
    <t xml:space="preserve">โครงการจัดทำแผนยุทธศาสตร์ แผนพัฒนา  </t>
  </si>
  <si>
    <t>ข้อบัญญัติและแผนชุมชน</t>
  </si>
  <si>
    <t>แผนดำเนินการ แผนพัฒนาบุคคลากร</t>
  </si>
  <si>
    <t>2.บัญชีโครงการพัฒนา</t>
  </si>
  <si>
    <t>จำนวน 9หมู่บ้าน</t>
  </si>
  <si>
    <t>สนับสนุนการกีฬาแก่ เด็ก</t>
  </si>
  <si>
    <t xml:space="preserve"> เยาวชน ในตำบลและอำเภอ</t>
  </si>
  <si>
    <r>
      <t xml:space="preserve">ยุทธศาสตร์จังหวัดที่ 1  </t>
    </r>
    <r>
      <rPr>
        <sz val="16"/>
        <rFont val="TH SarabunIT๙"/>
        <family val="2"/>
      </rPr>
      <t xml:space="preserve">พัฒนาการท่องเที่ยวเที่ยวเพื่อเพิ่มขีดความสามารถในการแข่งขัน </t>
    </r>
  </si>
  <si>
    <r>
      <t xml:space="preserve"> - ยุทธศาสตร์การพัฒนาของ อปท. ในเขตจังหวัดที่ 5  </t>
    </r>
    <r>
      <rPr>
        <sz val="16"/>
        <rFont val="TH SarabunIT๙"/>
        <family val="2"/>
      </rPr>
      <t>การพัฒนาด้านการศึกษา  ศาสนา ขนบธรรมเนียมประเพณีท้องถิ่นและภูมิปัญญาของท้องถิ่น</t>
    </r>
  </si>
  <si>
    <r>
      <t xml:space="preserve">ยุทธศาสตร์ที่  5  </t>
    </r>
    <r>
      <rPr>
        <sz val="16"/>
        <rFont val="TH SarabunIT๙"/>
        <family val="2"/>
      </rPr>
      <t xml:space="preserve">  การพัฒนาด้านการศึกษา  ศาสนา ขนบธรรมเนียมประเพณีท้องถิ่นและภูมิปัญญาของท้องถิ่น</t>
    </r>
  </si>
  <si>
    <t xml:space="preserve">ศูนย์พัฒนาเด็กเล็ก </t>
  </si>
  <si>
    <t>ผ02</t>
  </si>
  <si>
    <r>
      <t>ยุทธศาสตร์จังหวัดที่ ๒</t>
    </r>
    <r>
      <rPr>
        <sz val="14"/>
        <rFont val="TH SarabunPSK"/>
        <family val="2"/>
      </rPr>
      <t xml:space="preserve"> พัฒนาคน  สังคม คุณภาพชีวิต ทรัพยากรธรรมชาติสิ่งแวดล้อม และความมั่นคงเพื่อสังคมสงบสุข </t>
    </r>
  </si>
  <si>
    <r>
      <t xml:space="preserve">ยุทธศาสตร์ที่  ๖ </t>
    </r>
    <r>
      <rPr>
        <sz val="14"/>
        <rFont val="TH SarabunPSK"/>
        <family val="2"/>
      </rPr>
      <t xml:space="preserve"> การพัฒนาการป้องกันบรรเทาสาธารณะภัยและการจัดการอนุรักษ์ทรัพยากรธรรมชาติและสิ่งแวดล้อม</t>
    </r>
  </si>
  <si>
    <t>ผู้ประสบภัยต่างๆ</t>
  </si>
  <si>
    <t>ประสบภัยต่างๆ</t>
  </si>
  <si>
    <t>ช่วยเหลือผู้</t>
  </si>
  <si>
    <t>แก้ไขอุบัติเหตุทางถนน</t>
  </si>
  <si>
    <t>ป้องกันและ</t>
  </si>
  <si>
    <t xml:space="preserve">     ผ 02</t>
  </si>
  <si>
    <t>ทำงาน</t>
  </si>
  <si>
    <t>เพิ่มศักยภาพในการ</t>
  </si>
  <si>
    <t>เพิ่มประสิทธิภาพใน</t>
  </si>
  <si>
    <t>การดำเนินงาน</t>
  </si>
  <si>
    <r>
      <t xml:space="preserve"> - ยุทธศาสตร์การพัฒนาของ อปท. ในเขตจังหวัด 6 </t>
    </r>
    <r>
      <rPr>
        <sz val="14"/>
        <rFont val="TH SarabunIT๙"/>
        <family val="2"/>
      </rPr>
      <t xml:space="preserve">  การพัฒนาการป้องกันบรรเทาสาธารณะภัยและการจัดการอนุรักษ์ทรัพยากรธรรมชาติและสิ่งแวดล้อม</t>
    </r>
  </si>
  <si>
    <t>ผ.02</t>
  </si>
  <si>
    <r>
      <t xml:space="preserve">ยุทธศาสตร์จังหวัดที่ 4 </t>
    </r>
    <r>
      <rPr>
        <sz val="16"/>
        <rFont val="TH SarabunIT๙"/>
        <family val="2"/>
      </rPr>
      <t>ส่งเสริมอุตสาหกรรมการผลิตการค้าการลงทุนเชื่อมโยงกับประเทศเพื่อนบ้าน</t>
    </r>
  </si>
  <si>
    <r>
      <t xml:space="preserve"> - ยุทธศาสตร์การพัฒนาของ อปท. ในเขตจังหวัดที่ 7 </t>
    </r>
    <r>
      <rPr>
        <sz val="16"/>
        <rFont val="TH SarabunIT๙"/>
        <family val="2"/>
      </rPr>
      <t xml:space="preserve"> การพัฒนาเศรษฐกิจและรายได้</t>
    </r>
  </si>
  <si>
    <r>
      <t>ยุทธศาสตร์ที่  7</t>
    </r>
    <r>
      <rPr>
        <sz val="16"/>
        <rFont val="TH SarabunIT๙"/>
        <family val="2"/>
      </rPr>
      <t xml:space="preserve">   การพัฒนาเศรษฐกิจและรายได้</t>
    </r>
  </si>
  <si>
    <t>ส่งเสริมเกษตรแบบผสมผสาน</t>
  </si>
  <si>
    <t xml:space="preserve"> เพื่อให้ประชาชนผลิตผักปลอดสารพิษ</t>
  </si>
  <si>
    <t>เพื่อให้เพิ่มผลผลิตอ้อยต่อไร่</t>
  </si>
  <si>
    <t>เพื่อให้เพิ่มผลผลิตยางพาราต่อไร่</t>
  </si>
  <si>
    <t>เพื่อให้ลดการใช้ปุ๋ยเคมี</t>
  </si>
  <si>
    <t>เพื่อให้เพิ่มรายได้</t>
  </si>
  <si>
    <t>เพื่อเพิ่มรายได้</t>
  </si>
  <si>
    <t>เพื่อให้เพิ่มรายได้แก่ประชาชน</t>
  </si>
  <si>
    <t>เป็นการเพิ่มรายได้</t>
  </si>
  <si>
    <t>เป็นการเพิ่มผลผลิตต่อไร่</t>
  </si>
  <si>
    <t>ผ01</t>
  </si>
  <si>
    <t>ผ 02/1</t>
  </si>
  <si>
    <t>แผนพัฒนาท้องถิ่น (พ.ศ.2561-2565) องค์การบริหารส่วนตำบลบ้านเพิ่ม</t>
  </si>
  <si>
    <t>สำหรับโครงการที่เกินศักยภาพขององค์การบริหารส่วนตำบลบ้านเพิ่ม</t>
  </si>
  <si>
    <t>องค์การบริหารส่วนตำบลบ้านเพิ่ม อำเภอผาขาว จังหวัดเลย</t>
  </si>
  <si>
    <t>แผนพัฒนาท้องถิ่น (พ.ศ.2561-2565)</t>
  </si>
  <si>
    <t>สำหรับโครงการที่เกินศักยภาพขององค์กรปกครองส่วนท้องถิ่น</t>
  </si>
  <si>
    <t xml:space="preserve"> องค์การบริหารส่วนตำบลบ้านเพิ่ม  อำเภอผาขาว  จังหวัดเลย</t>
  </si>
  <si>
    <t>ปี 2565</t>
  </si>
  <si>
    <t xml:space="preserve"> แผนงาน  เคหะและชุมชน</t>
  </si>
  <si>
    <t xml:space="preserve"> แผนงาน เคหะและชุมชน</t>
  </si>
  <si>
    <t>แผนงาน  เคหะและชุมชน</t>
  </si>
  <si>
    <t>หน้า 47</t>
  </si>
  <si>
    <t>หน้า 48</t>
  </si>
  <si>
    <t>หน้า 49</t>
  </si>
  <si>
    <t>หน้า 52</t>
  </si>
  <si>
    <t>หน้า 53</t>
  </si>
  <si>
    <t>หน้า 54</t>
  </si>
  <si>
    <t>หน้า 62</t>
  </si>
  <si>
    <t>หน้า 66</t>
  </si>
  <si>
    <t>หน้า 67</t>
  </si>
  <si>
    <r>
      <t xml:space="preserve">ยุทธศาสตร์ที่ 2   </t>
    </r>
    <r>
      <rPr>
        <sz val="14"/>
        <rFont val="TH SarabunIT๙"/>
        <family val="2"/>
      </rPr>
      <t xml:space="preserve">พัฒนาคน  สังคม คุณภาพชีวิต ทรัพยากรธรรมชาติสิ่งแวดล้อม และความมั่นคงเพื่อสังคมสงบสุข  </t>
    </r>
  </si>
  <si>
    <r>
      <t xml:space="preserve"> - ยุทธศาสตร์การพัฒนาของ อปท. ในเขตจังหวัดที่ 3 </t>
    </r>
    <r>
      <rPr>
        <sz val="14"/>
        <rFont val="TH SarabunIT๙"/>
        <family val="2"/>
      </rPr>
      <t xml:space="preserve"> การพัฒนาการเมือง การบริหารจัดการที่ดี และการให้บริการสาธารณะแก่ประชาชน</t>
    </r>
  </si>
  <si>
    <r>
      <t xml:space="preserve">ยุทธศาสตร์ที่ 3  </t>
    </r>
    <r>
      <rPr>
        <sz val="14"/>
        <rFont val="TH SarabunIT๙"/>
        <family val="2"/>
      </rPr>
      <t>การพัฒนาการเมือง การบริหารจัดการที่ดี และการให้บริการสาธารณะแก่ประชาชน</t>
    </r>
  </si>
  <si>
    <t>แผนพัฒนาท้องถิ่นห้าปี (พ.ศ. 2561 - 2565)</t>
  </si>
  <si>
    <t>แผนพัฒนาท้องถิ่นห้าปี  (พ.ศ. 2561 - 2565)</t>
  </si>
  <si>
    <t>หน้า 68</t>
  </si>
  <si>
    <t>หน้า 69</t>
  </si>
  <si>
    <t>ดอกฝ้ายบาน สืบสานวัฒนธรรมไทเลย</t>
  </si>
  <si>
    <t xml:space="preserve"> โครงการสนับสนุนกิจกรรมกาชาด</t>
  </si>
  <si>
    <t xml:space="preserve">ประจำปี </t>
  </si>
  <si>
    <t>โครงการสนับสนุนงานกาชาด</t>
  </si>
  <si>
    <t>ป้องกันภัย</t>
  </si>
  <si>
    <t>เพื่อพัฒนาศักยภาพงาน</t>
  </si>
  <si>
    <t>ของโครงการ)</t>
  </si>
  <si>
    <t>เพื่ออนุรักษ์รักษาป่าไม้</t>
  </si>
  <si>
    <t>อนุรักษ์รักษาป่าไม้</t>
  </si>
  <si>
    <t>รองรับโครงการ</t>
  </si>
  <si>
    <t>อนุรักษ์ทรัพยากร</t>
  </si>
  <si>
    <t>ธรรมชาติ</t>
  </si>
  <si>
    <t>แบบ ผ 02</t>
  </si>
  <si>
    <t>แบบ ผ02</t>
  </si>
  <si>
    <t xml:space="preserve">  แบบ ผ02</t>
  </si>
  <si>
    <t xml:space="preserve">อบต. </t>
  </si>
  <si>
    <t>โครงการก่อสร้างระบบประปา หมู่ที่ 1</t>
  </si>
  <si>
    <t>โครงการซ่อมแซมศาลากลางหมู่บ้าน</t>
  </si>
  <si>
    <t xml:space="preserve">ม.1(ตามแบบที่ อบต.กำหนด) </t>
  </si>
  <si>
    <t>4</t>
  </si>
  <si>
    <t>สายซำพร้าวเพชรเจริญ หมู่2</t>
  </si>
  <si>
    <t>โครงการซ่อมแซมถนนลาดยาง ม.3</t>
  </si>
  <si>
    <t>ให้มีน้ำใช้อย่างเพียงพอ</t>
  </si>
  <si>
    <t>โครงการพัฒนาปรับปรุงแหล่งท่องเที่ยว ม.1-9</t>
  </si>
  <si>
    <t>แหล่งท่องเที่ยว</t>
  </si>
  <si>
    <t>เพื่อพัฒนา</t>
  </si>
  <si>
    <t>หมู่ที่ 3</t>
  </si>
  <si>
    <t xml:space="preserve">โครงการระบบประปาพร้อมวางท่อ </t>
  </si>
  <si>
    <t xml:space="preserve"> ม.4</t>
  </si>
  <si>
    <t>พัฒนาแหล่งท่องเที่ยว</t>
  </si>
  <si>
    <t>โครงการเสียงตามสาย</t>
  </si>
  <si>
    <t>เพื่อให้ให้ประชาชน</t>
  </si>
  <si>
    <t>ได้รับข้อมูลข่าวสาร</t>
  </si>
  <si>
    <t xml:space="preserve"> ม.4,5 </t>
  </si>
  <si>
    <t>จำนวน 7 หมู่บ้าน</t>
  </si>
  <si>
    <t>โครงการปรับปรุงระบบประปาพร้อม</t>
  </si>
  <si>
    <t>วางท่อหมู่ 3,4</t>
  </si>
  <si>
    <t>โครงการก่อสร้างปรับปรุง ซ่อมแซม</t>
  </si>
  <si>
    <t>ถนนลูกรังพร้อมลงหินคลุก หมู่ 6,2</t>
  </si>
  <si>
    <t>เพื่อให้ให้ประชาชนได้รับ</t>
  </si>
  <si>
    <t>ความสะดวกเพิ่มขึ้น</t>
  </si>
  <si>
    <t>จำนวน 2 หมู่บ้าน</t>
  </si>
  <si>
    <t>จำนวน  4 หมู่บ้าน</t>
  </si>
  <si>
    <t>โครงการติดตั้งไฟฟ้าส่องสว่าง</t>
  </si>
  <si>
    <r>
      <t xml:space="preserve">ยุทธศาสตร์จังหวัดที่ 1 </t>
    </r>
    <r>
      <rPr>
        <sz val="14"/>
        <rFont val="TH SarabunIT๙"/>
        <family val="2"/>
      </rPr>
      <t>พัฒนาการท่องเที่ยวเที่ยวเพื่อเพิ่มขีดความสามารถในการแข่งขัน</t>
    </r>
  </si>
  <si>
    <r>
      <t xml:space="preserve"> - ยุทธศาสตร์การพัฒนาของ อปท. ในเขตจังหวัดที่ 1 </t>
    </r>
    <r>
      <rPr>
        <sz val="14"/>
        <rFont val="TH SarabunIT๙"/>
        <family val="2"/>
      </rPr>
      <t>การพัฒนาระบบสาธารณูปโภค  สาธารณูปการ โครงสร้างพื้นฐานและเทคโนโลยีสารสนเทศ</t>
    </r>
  </si>
  <si>
    <r>
      <t>ยุทธศาสตร์ที่  1</t>
    </r>
    <r>
      <rPr>
        <sz val="14"/>
        <rFont val="TH SarabunIT๙"/>
        <family val="2"/>
      </rPr>
      <t xml:space="preserve"> การพัฒนาระบบสาธารณูปโภค  สาธารณูปการ โครงสร้างพื้นฐานและเทคโนโลยีสารสนเทศ</t>
    </r>
  </si>
  <si>
    <r>
      <t xml:space="preserve">แผนงาน  </t>
    </r>
    <r>
      <rPr>
        <sz val="14"/>
        <rFont val="TH SarabunIT๙"/>
        <family val="2"/>
      </rPr>
      <t xml:space="preserve">    เคหะและชุมชน</t>
    </r>
  </si>
  <si>
    <t xml:space="preserve"> ม.6,7 (ตามแบบที่ อบต.กำหนด)</t>
  </si>
  <si>
    <t>โครงการอ่างเก็บน้ำขนาดเล็ก</t>
  </si>
  <si>
    <t>ม.6,3,5</t>
  </si>
  <si>
    <t>14</t>
  </si>
  <si>
    <t>หน้า  50</t>
  </si>
  <si>
    <t>หน้า 51</t>
  </si>
  <si>
    <t>ภูหนองดู่  ม.1,9</t>
  </si>
  <si>
    <t>23</t>
  </si>
  <si>
    <t>25</t>
  </si>
  <si>
    <t>โครงการจัดซื้อเครื่องกรองน้ำดื่ม</t>
  </si>
  <si>
    <t>ภายในหมู่บ้าน 1-9</t>
  </si>
  <si>
    <t>โครงการขยายบ่อพักน้ำประปา</t>
  </si>
  <si>
    <t xml:space="preserve"> ม.1-9</t>
  </si>
  <si>
    <t>ภายในหมู่บ้าน ม1,3,7,9,6,2</t>
  </si>
  <si>
    <t>พรมจักรคลองสวย -น้ำใส ม.1</t>
  </si>
  <si>
    <t>โครงการปรับปรุงภูมิทัศน์ศาลเจ้าพ่อ</t>
  </si>
  <si>
    <t>30</t>
  </si>
  <si>
    <t>เพื่อแบ่งเขตพื้นที่ให้</t>
  </si>
  <si>
    <t>ชัดเจน</t>
  </si>
  <si>
    <t>จำนวน 4 ป้าย</t>
  </si>
  <si>
    <t>บริโภคเพียงพอ</t>
  </si>
  <si>
    <t>ราษฎรมีน้ำอุปโภค-</t>
  </si>
  <si>
    <t>ต่อการบริโภค</t>
  </si>
  <si>
    <t>เพื่อให้มีน้ำสะอาด</t>
  </si>
  <si>
    <t>ในการอุปโภค บริโภค</t>
  </si>
  <si>
    <t>หน้า 60</t>
  </si>
  <si>
    <t>หน้า 63</t>
  </si>
  <si>
    <t>หน้า 64</t>
  </si>
  <si>
    <t>หน้า 65</t>
  </si>
  <si>
    <t>โครงการก่อสร้างถนนลาดยาง</t>
  </si>
  <si>
    <r>
      <t xml:space="preserve">ยุทธศาสตร์จังหวัดที่ 1 </t>
    </r>
    <r>
      <rPr>
        <sz val="14"/>
        <rFont val="TH SarabunIT๙"/>
        <family val="2"/>
      </rPr>
      <t>พัฒนการท่องเที่ยวเพื่อเพิ่มขีดความสามารถในการแข่งขัน</t>
    </r>
  </si>
  <si>
    <r>
      <t>แผนงาน</t>
    </r>
    <r>
      <rPr>
        <sz val="14"/>
        <rFont val="TH SarabunIT๙"/>
        <family val="2"/>
      </rPr>
      <t xml:space="preserve"> เคหะและชุมชน</t>
    </r>
  </si>
  <si>
    <r>
      <t xml:space="preserve">แผนงาน  </t>
    </r>
    <r>
      <rPr>
        <sz val="14"/>
        <rFont val="TH SarabunIT๙"/>
        <family val="2"/>
      </rPr>
      <t>เคหะและชุมชน</t>
    </r>
  </si>
  <si>
    <r>
      <t xml:space="preserve">แผนงาน </t>
    </r>
    <r>
      <rPr>
        <sz val="14"/>
        <rFont val="TH SarabunPSK"/>
        <family val="2"/>
      </rPr>
      <t>เคหะและชุมชน</t>
    </r>
  </si>
  <si>
    <t xml:space="preserve"> ราษฎรได้รับความ</t>
  </si>
  <si>
    <r>
      <t>แผนงาน</t>
    </r>
    <r>
      <rPr>
        <sz val="13"/>
        <rFont val="TH SarabunIT๙"/>
        <family val="2"/>
      </rPr>
      <t xml:space="preserve"> เคหะและชุมชน</t>
    </r>
  </si>
  <si>
    <t xml:space="preserve">โครงการจัดทำป้ายเขตพื้นที่ </t>
  </si>
  <si>
    <t>เขตโนนปอแดง เขตโคกขมิ้น</t>
  </si>
  <si>
    <t xml:space="preserve"> เขตหนองหิน เขตผาขาว </t>
  </si>
  <si>
    <t xml:space="preserve"> อบต.บ้านเพิ่มจำนวน 4 ป้าย </t>
  </si>
  <si>
    <t>ม.1,2,5,6,7,8,9</t>
  </si>
  <si>
    <t>โครงการก่อสร้างถนน คสล.</t>
  </si>
  <si>
    <t>พร้อมพาดสาย หมู่ที่ 2,4,5,8</t>
  </si>
  <si>
    <t>โครงการขยายเขตไฟฟ้าแรงต่ำพร้อม</t>
  </si>
  <si>
    <t>โครงการขุดลอกลำห้วยพวย หมู่ 5</t>
  </si>
  <si>
    <t>18</t>
  </si>
  <si>
    <t>22</t>
  </si>
  <si>
    <t>โครงการก่อสร้างและปรับปรุง</t>
  </si>
  <si>
    <t>ม.1,4,5,7,.9,8</t>
  </si>
  <si>
    <t>ซ่อมแซมศาลาเอนกประสงค์</t>
  </si>
  <si>
    <t>29</t>
  </si>
  <si>
    <t>หน้า 55</t>
  </si>
  <si>
    <t xml:space="preserve"> -=</t>
  </si>
  <si>
    <t>ที</t>
  </si>
  <si>
    <t>แผนงานสาธารรสุข</t>
  </si>
  <si>
    <r>
      <t xml:space="preserve">ยุทธศาสตร์จังหวัดที่ 2 </t>
    </r>
    <r>
      <rPr>
        <sz val="14"/>
        <rFont val="TH SarabunIT๙"/>
        <family val="2"/>
      </rPr>
      <t xml:space="preserve">  พัฒนาคน  สังคม คุณภาพชีวิต ทรัพยากรธรรมชาติสิ่งแวดล้อม และความมั่นคงเพื่อสังคมสงบสุข  </t>
    </r>
  </si>
  <si>
    <r>
      <t xml:space="preserve"> - ยุทธศาสตร์การพัฒนาของ อปท. ในเขตจังหวัดที่ 4  </t>
    </r>
    <r>
      <rPr>
        <sz val="14"/>
        <rFont val="TH SarabunIT๙"/>
        <family val="2"/>
      </rPr>
      <t xml:space="preserve">  การพัฒนาด้านส่งเสริมการท่องเที่ยว และการกีฬา</t>
    </r>
  </si>
  <si>
    <r>
      <t xml:space="preserve">ยุทธศาสตร์ที่  4 </t>
    </r>
    <r>
      <rPr>
        <sz val="14"/>
        <rFont val="TH SarabunIT๙"/>
        <family val="2"/>
      </rPr>
      <t xml:space="preserve">   การพัฒนาด้านส่งเสริมการท่องเที่ยว และการกีฬา</t>
    </r>
  </si>
  <si>
    <t>และการท่องเที่ยว</t>
  </si>
  <si>
    <t>โครงการพัฒนาปรับปรุงภูมิทัศน์</t>
  </si>
  <si>
    <t>และลานเอนกประสงค์</t>
  </si>
  <si>
    <t>แผนงาน  การศาสนาวัฒนธรรรมและนันทนาการ</t>
  </si>
  <si>
    <t>โครงกาiป้องกันไข้เลือดออก</t>
  </si>
  <si>
    <t xml:space="preserve"> โครงการจัดทำเอกสาร,แผ่นพับ </t>
  </si>
  <si>
    <t>โครงการออกสำรวจ</t>
  </si>
  <si>
    <t>โครงการออกให้บริการในการ</t>
  </si>
  <si>
    <t xml:space="preserve">จัดเก็บภาษี </t>
  </si>
  <si>
    <t>ปฏิบัติงานและการให้บริการ</t>
  </si>
  <si>
    <t>สงกรานต์ และกิจกรรมผู้สูงอายุ</t>
  </si>
  <si>
    <t>โครงการรดน้ำดำห้วผู้สูงอายุในช่วงเทศกาล</t>
  </si>
  <si>
    <t>การจัดงาน 12 สิงหามหาราชินี</t>
  </si>
  <si>
    <t xml:space="preserve">โครงการจัดงาน 5 ธันวามหาราชและการจัดงาน </t>
  </si>
  <si>
    <t>โครงการเฉลิมพระชนพรรษาพระบรมราชา ร.10</t>
  </si>
  <si>
    <t>เพื่อให้ประชาชนมีความจงรักภักดี</t>
  </si>
  <si>
    <t>ประชาชนมีความจงรักภักดี</t>
  </si>
  <si>
    <t xml:space="preserve">  - </t>
  </si>
  <si>
    <t>โครงการเฉลิมพระชนพรรษาพระบรมราชินีนาถ</t>
  </si>
  <si>
    <t>ในรัชกาลที่ 10</t>
  </si>
  <si>
    <t>ประชาชนได้รับการอย่างทั่วถึง</t>
  </si>
  <si>
    <r>
      <t>ยุทธศาสตร์ที่  1</t>
    </r>
    <r>
      <rPr>
        <sz val="13"/>
        <rFont val="TH SarabunIT๙"/>
        <family val="2"/>
      </rPr>
      <t xml:space="preserve"> การพัฒนาระบบสาธารณูปโภค  สาธารณูปการ  </t>
    </r>
  </si>
  <si>
    <r>
      <rPr>
        <b/>
        <sz val="13"/>
        <rFont val="TH SarabunIT๙"/>
        <family val="2"/>
      </rPr>
      <t>แผนนงาน</t>
    </r>
    <r>
      <rPr>
        <sz val="13"/>
        <rFont val="TH SarabunIT๙"/>
        <family val="2"/>
      </rPr>
      <t xml:space="preserve"> เคหะและชุมชน</t>
    </r>
  </si>
  <si>
    <r>
      <t xml:space="preserve">ยุทธศาสตร์ที่  2  </t>
    </r>
    <r>
      <rPr>
        <sz val="13"/>
        <rFont val="TH SarabunIT๙"/>
        <family val="2"/>
      </rPr>
      <t>การพัฒนาคน  สังคม  คุณภาพชีวิต</t>
    </r>
  </si>
  <si>
    <r>
      <t xml:space="preserve">แผนงาน  </t>
    </r>
    <r>
      <rPr>
        <sz val="13"/>
        <rFont val="TH SarabunIT๙"/>
        <family val="2"/>
      </rPr>
      <t>สร้างความเข้มแข็งของชุมชน</t>
    </r>
  </si>
  <si>
    <r>
      <t xml:space="preserve">ยุทธศาสตร์ที่ 3  </t>
    </r>
    <r>
      <rPr>
        <sz val="13"/>
        <rFont val="TH SarabunIT๙"/>
        <family val="2"/>
      </rPr>
      <t xml:space="preserve">การพัฒนาการเมือง การบริหารจัดการที่ดี </t>
    </r>
  </si>
  <si>
    <r>
      <rPr>
        <b/>
        <sz val="13"/>
        <rFont val="TH SarabunIT๙"/>
        <family val="2"/>
      </rPr>
      <t>แผนงาน</t>
    </r>
    <r>
      <rPr>
        <sz val="13"/>
        <rFont val="TH SarabunIT๙"/>
        <family val="2"/>
      </rPr>
      <t xml:space="preserve"> บริหารงานทั่วไป</t>
    </r>
  </si>
  <si>
    <r>
      <t xml:space="preserve">ยุทธศาสตร์ที่  4 </t>
    </r>
    <r>
      <rPr>
        <sz val="13"/>
        <rFont val="TH SarabunIT๙"/>
        <family val="2"/>
      </rPr>
      <t xml:space="preserve">   การพัฒนาด้านส่งเสริมการท่องเที่ยว และการกีฬา</t>
    </r>
  </si>
  <si>
    <r>
      <t xml:space="preserve">แผนงาน  </t>
    </r>
    <r>
      <rPr>
        <sz val="13"/>
        <rFont val="TH SarabunIT๙"/>
        <family val="2"/>
      </rPr>
      <t>การศาสนาวัฒนธรรมและนันทนาการ</t>
    </r>
  </si>
  <si>
    <r>
      <t xml:space="preserve">ยุทธศาสตร์ที่  5  </t>
    </r>
    <r>
      <rPr>
        <sz val="13"/>
        <rFont val="TH SarabunIT๙"/>
        <family val="2"/>
      </rPr>
      <t xml:space="preserve">  การพัฒนาด้านการศึกษา  ศาสนา </t>
    </r>
  </si>
  <si>
    <r>
      <t xml:space="preserve">แผนงาน  </t>
    </r>
    <r>
      <rPr>
        <sz val="13"/>
        <rFont val="TH SarabunIT๙"/>
        <family val="2"/>
      </rPr>
      <t>การศึกษา</t>
    </r>
  </si>
  <si>
    <r>
      <t xml:space="preserve">ยุทธศาสตร์ที่  6 </t>
    </r>
    <r>
      <rPr>
        <sz val="13"/>
        <rFont val="TH SarabunIT๙"/>
        <family val="2"/>
      </rPr>
      <t xml:space="preserve"> การพัฒนาการป้องกันบรรเทาสาธารณะภัย</t>
    </r>
  </si>
  <si>
    <r>
      <rPr>
        <b/>
        <sz val="13"/>
        <rFont val="TH SarabunIT๙"/>
        <family val="2"/>
      </rPr>
      <t>แผนงาน</t>
    </r>
    <r>
      <rPr>
        <sz val="13"/>
        <rFont val="TH SarabunIT๙"/>
        <family val="2"/>
      </rPr>
      <t xml:space="preserve"> การรักษาความสงบภายใน</t>
    </r>
  </si>
  <si>
    <r>
      <t xml:space="preserve">ยุทธศาสตร์ที่  7 </t>
    </r>
    <r>
      <rPr>
        <sz val="13"/>
        <rFont val="TH SarabunIT๙"/>
        <family val="2"/>
      </rPr>
      <t>การพัฒนาเศรษฐกิจและรายได้</t>
    </r>
  </si>
  <si>
    <r>
      <t>แผนงาน</t>
    </r>
    <r>
      <rPr>
        <sz val="13"/>
        <rFont val="TH SarabunIT๙"/>
        <family val="2"/>
      </rPr>
      <t xml:space="preserve">  การเกษตร</t>
    </r>
  </si>
  <si>
    <t>หน้าที่ 56</t>
  </si>
  <si>
    <t>หน้า  57</t>
  </si>
  <si>
    <t>หน้า 58</t>
  </si>
  <si>
    <t>หน้า 59</t>
  </si>
  <si>
    <t>หน้า  61</t>
  </si>
  <si>
    <t>หน้า 70</t>
  </si>
  <si>
    <t>หน้า 71</t>
  </si>
  <si>
    <t>หน้า 72</t>
  </si>
  <si>
    <t>หน้า 73</t>
  </si>
  <si>
    <t>โครงการก่อสร้างถนนลาดยางเชื่อมระหว่างตำบล 4 สาย</t>
  </si>
  <si>
    <t xml:space="preserve">  - สายบ้านผาสวรรค์ - ตำบลโคกขมิ้น</t>
  </si>
  <si>
    <t xml:space="preserve">  - สายบ้านหนองไฮ - ซำใหญ่</t>
  </si>
  <si>
    <t xml:space="preserve">  - สาย[บ้านโนนสว่าง-ตำบลหนองหิน</t>
  </si>
  <si>
    <t xml:space="preserve">  - สายพบ้านเพิ่ม- โคกขมิ้น</t>
  </si>
  <si>
    <t>กองช่าง/หน่วยงานอื่น</t>
  </si>
  <si>
    <t>หน้า 74</t>
  </si>
  <si>
    <t xml:space="preserve">บัญชีครุภัณฑ์ </t>
  </si>
  <si>
    <t>เพื่อใช้บริการประชาชน</t>
  </si>
  <si>
    <t>ผ.03</t>
  </si>
  <si>
    <t xml:space="preserve">แผนพัฒนาท้องถิ่นห้าปี (พ.ศ.๒๕๖๑-๒๕๖5) </t>
  </si>
  <si>
    <t>หน้า 75</t>
  </si>
  <si>
    <t>โครงการเพิ่มประสิทธิภาพในการ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</si>
</sst>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_(* #,##0_);_(* \(#,##0\);_(* &quot;-&quot;??_);_(@_)"/>
  </numFmts>
  <fonts count="67">
    <font>
      <sz val="14"/>
      <name val="Cordia New"/>
      <charset val="222"/>
    </font>
    <font>
      <sz val="14"/>
      <name val="Cordia New"/>
      <family val="2"/>
    </font>
    <font>
      <sz val="14"/>
      <name val="Angsana New"/>
      <family val="1"/>
      <charset val="222"/>
    </font>
    <font>
      <sz val="14"/>
      <name val="Angsana New"/>
      <family val="1"/>
    </font>
    <font>
      <b/>
      <sz val="14"/>
      <name val="Angsana New"/>
      <family val="1"/>
    </font>
    <font>
      <sz val="16"/>
      <name val="Angsana New"/>
      <family val="1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9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6"/>
      <color rgb="FF000000"/>
      <name val="TH SarabunPSK"/>
      <family val="2"/>
    </font>
    <font>
      <sz val="14"/>
      <color rgb="FFFF0000"/>
      <name val="Angsana New"/>
      <family val="1"/>
      <charset val="222"/>
    </font>
    <font>
      <sz val="14"/>
      <color rgb="FFFF0000"/>
      <name val="Cordia New"/>
      <family val="2"/>
    </font>
    <font>
      <b/>
      <sz val="13"/>
      <name val="TH SarabunPSK"/>
      <family val="2"/>
    </font>
    <font>
      <sz val="16"/>
      <name val="Angsana New"/>
      <family val="1"/>
      <charset val="222"/>
    </font>
    <font>
      <sz val="16"/>
      <color rgb="FFFF0000"/>
      <name val="Angsana New"/>
      <family val="1"/>
      <charset val="222"/>
    </font>
    <font>
      <b/>
      <i/>
      <sz val="15"/>
      <name val="TH SarabunPSK"/>
      <family val="2"/>
    </font>
    <font>
      <sz val="16"/>
      <name val="Cordia New"/>
      <family val="2"/>
    </font>
    <font>
      <sz val="16"/>
      <name val="TH Sarabun New"/>
      <family val="2"/>
    </font>
    <font>
      <b/>
      <sz val="14"/>
      <name val="Cordia New"/>
      <family val="2"/>
    </font>
    <font>
      <sz val="16"/>
      <color theme="1"/>
      <name val="TH SarabunPSK"/>
      <family val="2"/>
    </font>
    <font>
      <sz val="16"/>
      <color theme="0"/>
      <name val="Angsana New"/>
      <family val="1"/>
      <charset val="222"/>
    </font>
    <font>
      <sz val="11"/>
      <color theme="1"/>
      <name val="TH SarabunPSK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3"/>
      <color theme="1"/>
      <name val="TH SarabunIT๙"/>
      <family val="2"/>
    </font>
    <font>
      <b/>
      <sz val="13"/>
      <color theme="1"/>
      <name val="TH SarabunIT๙"/>
      <family val="2"/>
    </font>
    <font>
      <b/>
      <sz val="15"/>
      <name val="TH SarabunIT๙"/>
      <family val="2"/>
    </font>
    <font>
      <sz val="14"/>
      <color rgb="FFFF0000"/>
      <name val="TH SarabunIT๙"/>
      <family val="2"/>
    </font>
    <font>
      <sz val="14"/>
      <color theme="0"/>
      <name val="TH SarabunIT๙"/>
      <family val="2"/>
    </font>
    <font>
      <sz val="12"/>
      <name val="TH SarabunIT๙"/>
      <family val="2"/>
    </font>
    <font>
      <sz val="13"/>
      <color rgb="FFFF0000"/>
      <name val="TH SarabunIT๙"/>
      <family val="2"/>
    </font>
    <font>
      <u/>
      <sz val="13"/>
      <name val="TH SarabunIT๙"/>
      <family val="2"/>
    </font>
    <font>
      <sz val="13"/>
      <color theme="0"/>
      <name val="TH SarabunIT๙"/>
      <family val="2"/>
    </font>
    <font>
      <b/>
      <sz val="12"/>
      <name val="TH SarabunIT๙"/>
      <family val="2"/>
    </font>
    <font>
      <sz val="14"/>
      <color indexed="10"/>
      <name val="TH SarabunIT๙"/>
      <family val="2"/>
    </font>
    <font>
      <sz val="13"/>
      <color indexed="10"/>
      <name val="TH SarabunIT๙"/>
      <family val="2"/>
    </font>
    <font>
      <b/>
      <sz val="18"/>
      <name val="TH SarabunIT๙"/>
      <family val="2"/>
    </font>
    <font>
      <b/>
      <sz val="14"/>
      <color rgb="FFFF0000"/>
      <name val="TH SarabunIT๙"/>
      <family val="2"/>
    </font>
    <font>
      <sz val="13"/>
      <color indexed="8"/>
      <name val="TH SarabunIT๙"/>
      <family val="2"/>
    </font>
    <font>
      <sz val="13"/>
      <name val="Angsana New"/>
      <family val="1"/>
      <charset val="222"/>
    </font>
    <font>
      <sz val="16"/>
      <color rgb="FF000000"/>
      <name val="TH SarabunIT๙"/>
      <family val="2"/>
    </font>
    <font>
      <sz val="12"/>
      <color theme="1"/>
      <name val="TH SarabunIT๙"/>
      <family val="2"/>
    </font>
    <font>
      <b/>
      <sz val="18"/>
      <color theme="1"/>
      <name val="TH SarabunIT๙"/>
      <family val="2"/>
    </font>
    <font>
      <sz val="9"/>
      <name val="TH SarabunIT๙"/>
      <family val="2"/>
    </font>
    <font>
      <sz val="12"/>
      <color theme="0"/>
      <name val="TH SarabunIT๙"/>
      <family val="2"/>
    </font>
    <font>
      <b/>
      <sz val="13"/>
      <color theme="0"/>
      <name val="TH SarabunIT๙"/>
      <family val="2"/>
    </font>
    <font>
      <b/>
      <sz val="12"/>
      <name val="TH SarabunPSK"/>
      <family val="2"/>
    </font>
    <font>
      <b/>
      <sz val="14"/>
      <color theme="0"/>
      <name val="TH SarabunIT๙"/>
      <family val="2"/>
    </font>
    <font>
      <sz val="12"/>
      <color indexed="10"/>
      <name val="TH SarabunIT๙"/>
      <family val="2"/>
    </font>
    <font>
      <b/>
      <sz val="13"/>
      <name val="Angsana New"/>
      <family val="1"/>
    </font>
    <font>
      <sz val="12"/>
      <name val="Angsana New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2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0" fontId="3" fillId="0" borderId="0" xfId="0" applyFont="1" applyBorder="1"/>
    <xf numFmtId="0" fontId="5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4" fillId="0" borderId="0" xfId="0" applyFont="1" applyBorder="1"/>
    <xf numFmtId="0" fontId="7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/>
    <xf numFmtId="0" fontId="10" fillId="0" borderId="2" xfId="0" applyFont="1" applyFill="1" applyBorder="1" applyAlignment="1">
      <alignment horizontal="center"/>
    </xf>
    <xf numFmtId="0" fontId="10" fillId="0" borderId="2" xfId="0" applyFont="1" applyBorder="1"/>
    <xf numFmtId="0" fontId="12" fillId="0" borderId="3" xfId="0" applyFont="1" applyBorder="1"/>
    <xf numFmtId="0" fontId="10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188" fontId="12" fillId="0" borderId="0" xfId="0" applyNumberFormat="1" applyFont="1" applyBorder="1" applyAlignment="1">
      <alignment horizontal="center"/>
    </xf>
    <xf numFmtId="188" fontId="12" fillId="0" borderId="5" xfId="0" applyNumberFormat="1" applyFont="1" applyBorder="1" applyAlignment="1">
      <alignment horizontal="center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0" fontId="10" fillId="0" borderId="3" xfId="0" applyFont="1" applyBorder="1"/>
    <xf numFmtId="0" fontId="13" fillId="0" borderId="3" xfId="0" applyFont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188" fontId="13" fillId="0" borderId="3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3" fillId="0" borderId="7" xfId="0" applyFont="1" applyBorder="1"/>
    <xf numFmtId="3" fontId="13" fillId="0" borderId="7" xfId="0" applyNumberFormat="1" applyFont="1" applyBorder="1" applyAlignment="1">
      <alignment horizontal="right"/>
    </xf>
    <xf numFmtId="188" fontId="13" fillId="0" borderId="7" xfId="0" applyNumberFormat="1" applyFont="1" applyBorder="1" applyAlignment="1">
      <alignment horizontal="right"/>
    </xf>
    <xf numFmtId="0" fontId="13" fillId="0" borderId="7" xfId="0" applyFont="1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4" fillId="0" borderId="1" xfId="0" applyFont="1" applyBorder="1"/>
    <xf numFmtId="0" fontId="13" fillId="0" borderId="8" xfId="0" applyFont="1" applyBorder="1" applyAlignment="1">
      <alignment horizontal="left"/>
    </xf>
    <xf numFmtId="3" fontId="13" fillId="0" borderId="8" xfId="0" applyNumberFormat="1" applyFont="1" applyBorder="1" applyAlignment="1">
      <alignment horizontal="right"/>
    </xf>
    <xf numFmtId="188" fontId="13" fillId="0" borderId="8" xfId="0" applyNumberFormat="1" applyFont="1" applyBorder="1" applyAlignment="1">
      <alignment horizontal="right"/>
    </xf>
    <xf numFmtId="0" fontId="10" fillId="0" borderId="5" xfId="0" applyFont="1" applyBorder="1"/>
    <xf numFmtId="3" fontId="13" fillId="0" borderId="9" xfId="0" applyNumberFormat="1" applyFont="1" applyBorder="1" applyAlignment="1">
      <alignment horizontal="right"/>
    </xf>
    <xf numFmtId="188" fontId="13" fillId="0" borderId="9" xfId="0" applyNumberFormat="1" applyFont="1" applyBorder="1" applyAlignment="1">
      <alignment horizontal="right"/>
    </xf>
    <xf numFmtId="0" fontId="14" fillId="0" borderId="0" xfId="0" applyFont="1" applyBorder="1"/>
    <xf numFmtId="0" fontId="14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13" fillId="0" borderId="1" xfId="0" applyNumberFormat="1" applyFont="1" applyBorder="1" applyAlignment="1">
      <alignment horizontal="right"/>
    </xf>
    <xf numFmtId="188" fontId="13" fillId="0" borderId="1" xfId="0" applyNumberFormat="1" applyFont="1" applyBorder="1" applyAlignment="1">
      <alignment horizontal="right"/>
    </xf>
    <xf numFmtId="0" fontId="10" fillId="0" borderId="6" xfId="0" applyFont="1" applyBorder="1"/>
    <xf numFmtId="3" fontId="10" fillId="0" borderId="6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horizontal="right"/>
    </xf>
    <xf numFmtId="0" fontId="9" fillId="0" borderId="12" xfId="0" applyFont="1" applyBorder="1" applyAlignment="1">
      <alignment horizontal="center"/>
    </xf>
    <xf numFmtId="0" fontId="9" fillId="0" borderId="0" xfId="0" applyFont="1" applyBorder="1" applyAlignment="1"/>
    <xf numFmtId="3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10" fillId="0" borderId="0" xfId="0" applyNumberFormat="1" applyFont="1" applyBorder="1"/>
    <xf numFmtId="3" fontId="10" fillId="0" borderId="5" xfId="0" applyNumberFormat="1" applyFont="1" applyBorder="1" applyAlignment="1">
      <alignment horizontal="center"/>
    </xf>
    <xf numFmtId="0" fontId="11" fillId="0" borderId="0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" xfId="0" applyFont="1" applyBorder="1"/>
    <xf numFmtId="0" fontId="10" fillId="0" borderId="0" xfId="0" applyFont="1" applyAlignment="1">
      <alignment horizontal="left"/>
    </xf>
    <xf numFmtId="0" fontId="14" fillId="0" borderId="0" xfId="0" applyFont="1"/>
    <xf numFmtId="0" fontId="12" fillId="0" borderId="1" xfId="0" applyFont="1" applyBorder="1"/>
    <xf numFmtId="3" fontId="13" fillId="0" borderId="14" xfId="0" applyNumberFormat="1" applyFont="1" applyBorder="1" applyAlignment="1">
      <alignment horizontal="right"/>
    </xf>
    <xf numFmtId="3" fontId="13" fillId="0" borderId="15" xfId="0" applyNumberFormat="1" applyFont="1" applyBorder="1" applyAlignment="1">
      <alignment horizontal="right"/>
    </xf>
    <xf numFmtId="3" fontId="13" fillId="0" borderId="16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188" fontId="13" fillId="0" borderId="6" xfId="0" applyNumberFormat="1" applyFont="1" applyBorder="1" applyAlignment="1">
      <alignment horizontal="right"/>
    </xf>
    <xf numFmtId="0" fontId="13" fillId="0" borderId="6" xfId="0" applyFont="1" applyBorder="1"/>
    <xf numFmtId="3" fontId="14" fillId="0" borderId="0" xfId="0" applyNumberFormat="1" applyFont="1" applyBorder="1" applyAlignment="1">
      <alignment horizontal="right"/>
    </xf>
    <xf numFmtId="0" fontId="10" fillId="0" borderId="0" xfId="0" applyFont="1" applyFill="1"/>
    <xf numFmtId="0" fontId="14" fillId="0" borderId="2" xfId="0" applyFont="1" applyBorder="1"/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3" fontId="13" fillId="0" borderId="0" xfId="0" applyNumberFormat="1" applyFont="1" applyBorder="1" applyAlignment="1">
      <alignment horizontal="right"/>
    </xf>
    <xf numFmtId="188" fontId="13" fillId="0" borderId="0" xfId="0" applyNumberFormat="1" applyFont="1" applyBorder="1" applyAlignment="1">
      <alignment horizontal="right"/>
    </xf>
    <xf numFmtId="188" fontId="13" fillId="0" borderId="5" xfId="0" applyNumberFormat="1" applyFont="1" applyBorder="1" applyAlignment="1">
      <alignment horizontal="right"/>
    </xf>
    <xf numFmtId="0" fontId="13" fillId="0" borderId="14" xfId="0" applyFont="1" applyBorder="1" applyAlignment="1">
      <alignment horizontal="left"/>
    </xf>
    <xf numFmtId="3" fontId="13" fillId="0" borderId="17" xfId="0" applyNumberFormat="1" applyFont="1" applyBorder="1" applyAlignment="1">
      <alignment horizontal="right"/>
    </xf>
    <xf numFmtId="188" fontId="13" fillId="0" borderId="17" xfId="0" applyNumberFormat="1" applyFont="1" applyBorder="1" applyAlignment="1">
      <alignment horizontal="right"/>
    </xf>
    <xf numFmtId="188" fontId="13" fillId="0" borderId="18" xfId="0" applyNumberFormat="1" applyFont="1" applyBorder="1" applyAlignment="1">
      <alignment horizontal="right"/>
    </xf>
    <xf numFmtId="0" fontId="13" fillId="0" borderId="15" xfId="0" applyFont="1" applyBorder="1" applyAlignment="1">
      <alignment horizontal="left"/>
    </xf>
    <xf numFmtId="3" fontId="13" fillId="0" borderId="19" xfId="0" applyNumberFormat="1" applyFont="1" applyBorder="1" applyAlignment="1">
      <alignment horizontal="right"/>
    </xf>
    <xf numFmtId="188" fontId="13" fillId="0" borderId="19" xfId="0" applyNumberFormat="1" applyFont="1" applyBorder="1" applyAlignment="1">
      <alignment horizontal="right"/>
    </xf>
    <xf numFmtId="188" fontId="13" fillId="0" borderId="20" xfId="0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13" fillId="0" borderId="0" xfId="0" applyFont="1"/>
    <xf numFmtId="0" fontId="9" fillId="0" borderId="0" xfId="0" applyFont="1"/>
    <xf numFmtId="3" fontId="13" fillId="0" borderId="2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6" xfId="0" applyNumberFormat="1" applyFont="1" applyFill="1" applyBorder="1" applyAlignment="1">
      <alignment horizontal="center"/>
    </xf>
    <xf numFmtId="0" fontId="11" fillId="0" borderId="13" xfId="0" applyFont="1" applyFill="1" applyBorder="1"/>
    <xf numFmtId="0" fontId="11" fillId="0" borderId="2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3" fontId="11" fillId="0" borderId="21" xfId="0" applyNumberFormat="1" applyFont="1" applyFill="1" applyBorder="1" applyAlignment="1">
      <alignment horizontal="center"/>
    </xf>
    <xf numFmtId="0" fontId="10" fillId="0" borderId="0" xfId="0" applyFont="1" applyFill="1" applyBorder="1"/>
    <xf numFmtId="3" fontId="10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1" fillId="0" borderId="0" xfId="0" applyFont="1" applyBorder="1" applyAlignment="1"/>
    <xf numFmtId="0" fontId="17" fillId="0" borderId="0" xfId="0" applyFont="1" applyFill="1" applyBorder="1"/>
    <xf numFmtId="3" fontId="15" fillId="0" borderId="0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15" fillId="0" borderId="0" xfId="0" applyNumberFormat="1" applyFont="1" applyFill="1" applyBorder="1" applyAlignment="1">
      <alignment horizontal="left"/>
    </xf>
    <xf numFmtId="0" fontId="11" fillId="0" borderId="22" xfId="0" applyFont="1" applyBorder="1"/>
    <xf numFmtId="0" fontId="11" fillId="0" borderId="1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188" fontId="14" fillId="0" borderId="0" xfId="0" applyNumberFormat="1" applyFont="1" applyAlignment="1">
      <alignment horizontal="right"/>
    </xf>
    <xf numFmtId="0" fontId="12" fillId="0" borderId="24" xfId="0" applyFont="1" applyFill="1" applyBorder="1" applyAlignment="1">
      <alignment horizontal="center"/>
    </xf>
    <xf numFmtId="0" fontId="12" fillId="0" borderId="0" xfId="0" applyFont="1"/>
    <xf numFmtId="0" fontId="13" fillId="0" borderId="14" xfId="0" applyFont="1" applyFill="1" applyBorder="1" applyAlignment="1">
      <alignment horizontal="left"/>
    </xf>
    <xf numFmtId="189" fontId="12" fillId="0" borderId="25" xfId="1" applyNumberFormat="1" applyFont="1" applyFill="1" applyBorder="1"/>
    <xf numFmtId="189" fontId="12" fillId="0" borderId="26" xfId="1" applyNumberFormat="1" applyFont="1" applyFill="1" applyBorder="1"/>
    <xf numFmtId="0" fontId="13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Fill="1" applyBorder="1" applyAlignment="1"/>
    <xf numFmtId="0" fontId="13" fillId="0" borderId="6" xfId="0" applyFont="1" applyBorder="1" applyAlignment="1">
      <alignment horizontal="left"/>
    </xf>
    <xf numFmtId="3" fontId="13" fillId="0" borderId="6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4" xfId="0" applyFont="1" applyBorder="1"/>
    <xf numFmtId="0" fontId="9" fillId="0" borderId="4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0" fontId="13" fillId="0" borderId="10" xfId="0" applyFont="1" applyBorder="1"/>
    <xf numFmtId="0" fontId="9" fillId="0" borderId="13" xfId="0" applyFont="1" applyBorder="1" applyAlignment="1">
      <alignment horizontal="center"/>
    </xf>
    <xf numFmtId="3" fontId="9" fillId="0" borderId="27" xfId="0" applyNumberFormat="1" applyFont="1" applyBorder="1" applyAlignment="1">
      <alignment horizontal="right"/>
    </xf>
    <xf numFmtId="3" fontId="9" fillId="0" borderId="2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3" fontId="12" fillId="0" borderId="24" xfId="0" applyNumberFormat="1" applyFont="1" applyFill="1" applyBorder="1" applyAlignment="1">
      <alignment horizontal="center"/>
    </xf>
    <xf numFmtId="189" fontId="12" fillId="0" borderId="25" xfId="1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88" fontId="13" fillId="0" borderId="8" xfId="0" applyNumberFormat="1" applyFont="1" applyBorder="1" applyAlignment="1">
      <alignment horizontal="center"/>
    </xf>
    <xf numFmtId="188" fontId="13" fillId="0" borderId="9" xfId="0" applyNumberFormat="1" applyFont="1" applyBorder="1" applyAlignment="1">
      <alignment horizontal="center"/>
    </xf>
    <xf numFmtId="188" fontId="13" fillId="0" borderId="4" xfId="0" applyNumberFormat="1" applyFont="1" applyBorder="1" applyAlignment="1">
      <alignment horizontal="center"/>
    </xf>
    <xf numFmtId="188" fontId="9" fillId="0" borderId="0" xfId="0" applyNumberFormat="1" applyFont="1" applyBorder="1" applyAlignment="1">
      <alignment horizontal="center"/>
    </xf>
    <xf numFmtId="188" fontId="14" fillId="0" borderId="0" xfId="0" applyNumberFormat="1" applyFont="1" applyBorder="1" applyAlignment="1">
      <alignment horizontal="center"/>
    </xf>
    <xf numFmtId="3" fontId="0" fillId="0" borderId="0" xfId="0" applyNumberFormat="1"/>
    <xf numFmtId="0" fontId="20" fillId="0" borderId="0" xfId="0" applyFont="1"/>
    <xf numFmtId="0" fontId="6" fillId="0" borderId="0" xfId="0" applyFont="1"/>
    <xf numFmtId="0" fontId="20" fillId="2" borderId="0" xfId="0" applyFont="1" applyFill="1"/>
    <xf numFmtId="0" fontId="0" fillId="2" borderId="0" xfId="0" applyFill="1"/>
    <xf numFmtId="3" fontId="0" fillId="3" borderId="0" xfId="0" applyNumberFormat="1" applyFill="1"/>
    <xf numFmtId="3" fontId="20" fillId="0" borderId="0" xfId="0" applyNumberFormat="1" applyFont="1"/>
    <xf numFmtId="0" fontId="0" fillId="4" borderId="0" xfId="0" applyFill="1"/>
    <xf numFmtId="3" fontId="20" fillId="5" borderId="0" xfId="0" applyNumberFormat="1" applyFont="1" applyFill="1"/>
    <xf numFmtId="3" fontId="0" fillId="6" borderId="0" xfId="0" applyNumberFormat="1" applyFill="1"/>
    <xf numFmtId="187" fontId="9" fillId="0" borderId="12" xfId="1" applyNumberFormat="1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3" fontId="23" fillId="0" borderId="0" xfId="0" applyNumberFormat="1" applyFont="1" applyBorder="1"/>
    <xf numFmtId="0" fontId="12" fillId="0" borderId="32" xfId="0" applyFont="1" applyBorder="1" applyAlignment="1">
      <alignment horizontal="left"/>
    </xf>
    <xf numFmtId="0" fontId="13" fillId="0" borderId="32" xfId="0" applyFont="1" applyBorder="1" applyAlignment="1">
      <alignment horizontal="center"/>
    </xf>
    <xf numFmtId="3" fontId="13" fillId="0" borderId="32" xfId="0" applyNumberFormat="1" applyFont="1" applyBorder="1" applyAlignment="1">
      <alignment horizontal="right"/>
    </xf>
    <xf numFmtId="0" fontId="13" fillId="0" borderId="33" xfId="0" applyFont="1" applyBorder="1" applyAlignment="1">
      <alignment horizontal="center"/>
    </xf>
    <xf numFmtId="188" fontId="13" fillId="0" borderId="32" xfId="0" applyNumberFormat="1" applyFont="1" applyBorder="1" applyAlignment="1">
      <alignment horizontal="right"/>
    </xf>
    <xf numFmtId="0" fontId="24" fillId="0" borderId="16" xfId="0" applyFont="1" applyFill="1" applyBorder="1" applyAlignment="1">
      <alignment horizontal="right"/>
    </xf>
    <xf numFmtId="189" fontId="24" fillId="0" borderId="7" xfId="0" applyNumberFormat="1" applyFont="1" applyFill="1" applyBorder="1" applyAlignment="1">
      <alignment horizontal="left"/>
    </xf>
    <xf numFmtId="189" fontId="24" fillId="0" borderId="7" xfId="0" applyNumberFormat="1" applyFont="1" applyFill="1" applyBorder="1"/>
    <xf numFmtId="189" fontId="24" fillId="0" borderId="7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horizontal="right"/>
    </xf>
    <xf numFmtId="189" fontId="24" fillId="0" borderId="7" xfId="2" applyNumberFormat="1" applyFont="1" applyFill="1" applyBorder="1" applyAlignment="1">
      <alignment horizontal="left"/>
    </xf>
    <xf numFmtId="189" fontId="24" fillId="0" borderId="7" xfId="2" applyNumberFormat="1" applyFont="1" applyFill="1" applyBorder="1"/>
    <xf numFmtId="189" fontId="24" fillId="0" borderId="7" xfId="2" applyNumberFormat="1" applyFont="1" applyFill="1" applyBorder="1" applyAlignment="1">
      <alignment horizontal="center"/>
    </xf>
    <xf numFmtId="0" fontId="24" fillId="0" borderId="30" xfId="0" applyFont="1" applyFill="1" applyBorder="1" applyAlignment="1">
      <alignment horizontal="right"/>
    </xf>
    <xf numFmtId="0" fontId="24" fillId="0" borderId="29" xfId="0" applyFont="1" applyFill="1" applyBorder="1" applyAlignment="1">
      <alignment horizontal="center"/>
    </xf>
    <xf numFmtId="3" fontId="24" fillId="0" borderId="29" xfId="0" applyNumberFormat="1" applyFont="1" applyFill="1" applyBorder="1"/>
    <xf numFmtId="189" fontId="24" fillId="0" borderId="29" xfId="0" applyNumberFormat="1" applyFont="1" applyFill="1" applyBorder="1" applyAlignment="1">
      <alignment horizontal="center"/>
    </xf>
    <xf numFmtId="189" fontId="24" fillId="0" borderId="29" xfId="0" applyNumberFormat="1" applyFont="1" applyFill="1" applyBorder="1"/>
    <xf numFmtId="0" fontId="23" fillId="0" borderId="0" xfId="0" applyFont="1" applyBorder="1"/>
    <xf numFmtId="3" fontId="19" fillId="0" borderId="0" xfId="0" applyNumberFormat="1" applyFont="1" applyBorder="1"/>
    <xf numFmtId="0" fontId="19" fillId="0" borderId="0" xfId="0" applyFont="1" applyBorder="1"/>
    <xf numFmtId="0" fontId="0" fillId="0" borderId="22" xfId="0" applyBorder="1"/>
    <xf numFmtId="0" fontId="14" fillId="0" borderId="3" xfId="0" applyFont="1" applyBorder="1"/>
    <xf numFmtId="0" fontId="25" fillId="0" borderId="6" xfId="0" applyFont="1" applyBorder="1"/>
    <xf numFmtId="0" fontId="25" fillId="0" borderId="22" xfId="0" applyFont="1" applyBorder="1"/>
    <xf numFmtId="0" fontId="9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6" fillId="0" borderId="0" xfId="0" applyFont="1"/>
    <xf numFmtId="0" fontId="1" fillId="0" borderId="0" xfId="0" applyFont="1"/>
    <xf numFmtId="0" fontId="10" fillId="0" borderId="22" xfId="0" applyFont="1" applyBorder="1"/>
    <xf numFmtId="0" fontId="9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3" fontId="11" fillId="0" borderId="22" xfId="0" applyNumberFormat="1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0" fillId="0" borderId="3" xfId="0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1" fillId="0" borderId="1" xfId="0" applyFont="1" applyBorder="1"/>
    <xf numFmtId="3" fontId="0" fillId="0" borderId="1" xfId="0" applyNumberForma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0" fillId="0" borderId="6" xfId="0" applyNumberForma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0" fillId="0" borderId="27" xfId="0" applyBorder="1"/>
    <xf numFmtId="0" fontId="10" fillId="0" borderId="21" xfId="0" applyFont="1" applyBorder="1"/>
    <xf numFmtId="3" fontId="10" fillId="0" borderId="21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4" fontId="11" fillId="0" borderId="2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29" fillId="0" borderId="0" xfId="0" applyNumberFormat="1" applyFont="1" applyBorder="1"/>
    <xf numFmtId="0" fontId="28" fillId="0" borderId="0" xfId="0" applyFont="1"/>
    <xf numFmtId="0" fontId="30" fillId="0" borderId="0" xfId="0" applyFont="1"/>
    <xf numFmtId="0" fontId="16" fillId="0" borderId="1" xfId="0" applyFont="1" applyBorder="1"/>
    <xf numFmtId="0" fontId="31" fillId="0" borderId="22" xfId="0" applyFont="1" applyBorder="1" applyAlignment="1">
      <alignment horizontal="center" vertical="center" wrapText="1"/>
    </xf>
    <xf numFmtId="59" fontId="31" fillId="0" borderId="22" xfId="0" applyNumberFormat="1" applyFont="1" applyBorder="1" applyAlignment="1">
      <alignment horizontal="center" vertical="center" wrapText="1"/>
    </xf>
    <xf numFmtId="0" fontId="31" fillId="0" borderId="22" xfId="0" applyFont="1" applyBorder="1" applyAlignment="1">
      <alignment vertical="center" wrapText="1"/>
    </xf>
    <xf numFmtId="0" fontId="32" fillId="0" borderId="22" xfId="0" applyFont="1" applyBorder="1" applyAlignment="1">
      <alignment horizontal="center" vertical="center" wrapText="1"/>
    </xf>
    <xf numFmtId="3" fontId="32" fillId="0" borderId="22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3" fontId="32" fillId="0" borderId="0" xfId="0" applyNumberFormat="1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22" xfId="0" applyFont="1" applyBorder="1"/>
    <xf numFmtId="0" fontId="32" fillId="0" borderId="22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0" xfId="0" applyFont="1"/>
    <xf numFmtId="3" fontId="1" fillId="0" borderId="22" xfId="0" applyNumberFormat="1" applyFont="1" applyBorder="1" applyAlignment="1">
      <alignment horizontal="center" vertical="center" wrapText="1"/>
    </xf>
    <xf numFmtId="0" fontId="33" fillId="0" borderId="0" xfId="0" applyFont="1"/>
    <xf numFmtId="0" fontId="33" fillId="0" borderId="22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3" fontId="34" fillId="0" borderId="1" xfId="0" applyNumberFormat="1" applyFont="1" applyBorder="1" applyAlignment="1">
      <alignment horizontal="center"/>
    </xf>
    <xf numFmtId="0" fontId="34" fillId="0" borderId="1" xfId="0" applyFont="1" applyBorder="1"/>
    <xf numFmtId="3" fontId="34" fillId="0" borderId="1" xfId="0" applyNumberFormat="1" applyFont="1" applyBorder="1"/>
    <xf numFmtId="0" fontId="34" fillId="0" borderId="0" xfId="0" applyFont="1"/>
    <xf numFmtId="0" fontId="32" fillId="0" borderId="0" xfId="0" applyFont="1" applyAlignment="1">
      <alignment horizontal="center"/>
    </xf>
    <xf numFmtId="0" fontId="31" fillId="0" borderId="6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3" fontId="34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9" fillId="0" borderId="1" xfId="0" applyFont="1" applyBorder="1" applyAlignment="1">
      <alignment horizontal="center"/>
    </xf>
    <xf numFmtId="3" fontId="39" fillId="0" borderId="1" xfId="0" applyNumberFormat="1" applyFont="1" applyBorder="1" applyAlignment="1">
      <alignment horizontal="center"/>
    </xf>
    <xf numFmtId="0" fontId="39" fillId="0" borderId="1" xfId="0" applyFont="1" applyBorder="1"/>
    <xf numFmtId="3" fontId="39" fillId="0" borderId="1" xfId="0" applyNumberFormat="1" applyFont="1" applyBorder="1"/>
    <xf numFmtId="3" fontId="39" fillId="0" borderId="3" xfId="0" applyNumberFormat="1" applyFont="1" applyBorder="1" applyAlignment="1">
      <alignment horizontal="center"/>
    </xf>
    <xf numFmtId="3" fontId="39" fillId="0" borderId="5" xfId="0" applyNumberFormat="1" applyFont="1" applyBorder="1" applyAlignment="1">
      <alignment horizontal="center"/>
    </xf>
    <xf numFmtId="0" fontId="39" fillId="0" borderId="0" xfId="0" applyFont="1"/>
    <xf numFmtId="0" fontId="39" fillId="0" borderId="3" xfId="0" applyFont="1" applyBorder="1" applyAlignment="1">
      <alignment horizontal="center"/>
    </xf>
    <xf numFmtId="0" fontId="38" fillId="0" borderId="0" xfId="0" applyFont="1" applyBorder="1" applyAlignment="1"/>
    <xf numFmtId="3" fontId="39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8" fillId="0" borderId="1" xfId="0" applyFont="1" applyBorder="1"/>
    <xf numFmtId="0" fontId="38" fillId="0" borderId="6" xfId="0" applyFont="1" applyBorder="1"/>
    <xf numFmtId="0" fontId="38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4" fillId="0" borderId="0" xfId="0" applyFont="1" applyFill="1" applyBorder="1" applyAlignment="1">
      <alignment horizontal="center"/>
    </xf>
    <xf numFmtId="0" fontId="33" fillId="0" borderId="3" xfId="0" applyFont="1" applyFill="1" applyBorder="1"/>
    <xf numFmtId="0" fontId="33" fillId="0" borderId="13" xfId="0" applyFont="1" applyFill="1" applyBorder="1"/>
    <xf numFmtId="0" fontId="33" fillId="0" borderId="3" xfId="0" applyFont="1" applyFill="1" applyBorder="1" applyAlignment="1">
      <alignment horizontal="center"/>
    </xf>
    <xf numFmtId="3" fontId="33" fillId="0" borderId="21" xfId="0" applyNumberFormat="1" applyFont="1" applyFill="1" applyBorder="1" applyAlignment="1">
      <alignment horizontal="center"/>
    </xf>
    <xf numFmtId="0" fontId="33" fillId="0" borderId="2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33" fillId="0" borderId="4" xfId="0" applyNumberFormat="1" applyFont="1" applyFill="1" applyBorder="1" applyAlignment="1">
      <alignment horizontal="center"/>
    </xf>
    <xf numFmtId="0" fontId="33" fillId="0" borderId="6" xfId="0" applyNumberFormat="1" applyFont="1" applyFill="1" applyBorder="1" applyAlignment="1">
      <alignment horizontal="center"/>
    </xf>
    <xf numFmtId="0" fontId="33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6" xfId="0" applyFont="1" applyFill="1" applyBorder="1" applyAlignment="1">
      <alignment horizontal="center"/>
    </xf>
    <xf numFmtId="0" fontId="34" fillId="0" borderId="6" xfId="0" applyFont="1" applyBorder="1"/>
    <xf numFmtId="3" fontId="34" fillId="0" borderId="6" xfId="0" applyNumberFormat="1" applyFont="1" applyBorder="1" applyAlignment="1">
      <alignment horizontal="center"/>
    </xf>
    <xf numFmtId="0" fontId="34" fillId="0" borderId="0" xfId="0" applyFont="1" applyBorder="1"/>
    <xf numFmtId="3" fontId="44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3" fillId="0" borderId="6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3" fillId="0" borderId="10" xfId="0" applyNumberFormat="1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49" fontId="34" fillId="0" borderId="1" xfId="0" applyNumberFormat="1" applyFont="1" applyBorder="1"/>
    <xf numFmtId="3" fontId="44" fillId="0" borderId="0" xfId="0" applyNumberFormat="1" applyFont="1" applyBorder="1"/>
    <xf numFmtId="3" fontId="34" fillId="0" borderId="0" xfId="0" applyNumberFormat="1" applyFont="1" applyBorder="1"/>
    <xf numFmtId="0" fontId="39" fillId="0" borderId="0" xfId="0" applyFont="1" applyFill="1" applyBorder="1" applyAlignment="1">
      <alignment horizontal="center"/>
    </xf>
    <xf numFmtId="0" fontId="46" fillId="0" borderId="0" xfId="0" applyFont="1" applyBorder="1"/>
    <xf numFmtId="0" fontId="46" fillId="0" borderId="0" xfId="0" applyFont="1" applyBorder="1" applyAlignment="1">
      <alignment horizontal="left"/>
    </xf>
    <xf numFmtId="0" fontId="38" fillId="0" borderId="3" xfId="0" applyFont="1" applyFill="1" applyBorder="1"/>
    <xf numFmtId="0" fontId="38" fillId="0" borderId="13" xfId="0" applyFont="1" applyFill="1" applyBorder="1"/>
    <xf numFmtId="0" fontId="38" fillId="0" borderId="3" xfId="0" applyFont="1" applyFill="1" applyBorder="1" applyAlignment="1">
      <alignment horizontal="center"/>
    </xf>
    <xf numFmtId="3" fontId="38" fillId="0" borderId="21" xfId="0" applyNumberFormat="1" applyFont="1" applyFill="1" applyBorder="1" applyAlignment="1">
      <alignment horizontal="center"/>
    </xf>
    <xf numFmtId="0" fontId="38" fillId="0" borderId="2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/>
    </xf>
    <xf numFmtId="0" fontId="38" fillId="0" borderId="4" xfId="0" applyNumberFormat="1" applyFont="1" applyFill="1" applyBorder="1" applyAlignment="1">
      <alignment horizontal="center"/>
    </xf>
    <xf numFmtId="0" fontId="38" fillId="0" borderId="6" xfId="0" applyNumberFormat="1" applyFont="1" applyFill="1" applyBorder="1" applyAlignment="1">
      <alignment horizontal="center"/>
    </xf>
    <xf numFmtId="0" fontId="38" fillId="0" borderId="1" xfId="0" applyNumberFormat="1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left"/>
    </xf>
    <xf numFmtId="3" fontId="39" fillId="0" borderId="3" xfId="0" applyNumberFormat="1" applyFont="1" applyFill="1" applyBorder="1" applyAlignment="1">
      <alignment horizontal="left"/>
    </xf>
    <xf numFmtId="0" fontId="39" fillId="0" borderId="13" xfId="0" applyFont="1" applyFill="1" applyBorder="1" applyAlignment="1">
      <alignment horizontal="left"/>
    </xf>
    <xf numFmtId="0" fontId="39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horizontal="left"/>
    </xf>
    <xf numFmtId="0" fontId="39" fillId="0" borderId="1" xfId="0" applyNumberFormat="1" applyFont="1" applyFill="1" applyBorder="1" applyAlignment="1">
      <alignment horizontal="left"/>
    </xf>
    <xf numFmtId="0" fontId="39" fillId="0" borderId="4" xfId="0" applyFont="1" applyFill="1" applyBorder="1" applyAlignment="1">
      <alignment horizontal="left"/>
    </xf>
    <xf numFmtId="3" fontId="39" fillId="0" borderId="1" xfId="0" applyNumberFormat="1" applyFont="1" applyFill="1" applyBorder="1" applyAlignment="1">
      <alignment horizontal="center"/>
    </xf>
    <xf numFmtId="3" fontId="39" fillId="0" borderId="1" xfId="0" applyNumberFormat="1" applyFont="1" applyFill="1" applyBorder="1" applyAlignment="1">
      <alignment horizontal="left"/>
    </xf>
    <xf numFmtId="0" fontId="39" fillId="0" borderId="1" xfId="0" applyFont="1" applyFill="1" applyBorder="1"/>
    <xf numFmtId="0" fontId="39" fillId="0" borderId="5" xfId="0" applyFont="1" applyFill="1" applyBorder="1" applyAlignment="1">
      <alignment horizontal="left"/>
    </xf>
    <xf numFmtId="0" fontId="39" fillId="0" borderId="1" xfId="0" applyNumberFormat="1" applyFont="1" applyBorder="1" applyAlignment="1">
      <alignment horizontal="center"/>
    </xf>
    <xf numFmtId="0" fontId="39" fillId="0" borderId="5" xfId="0" applyFont="1" applyBorder="1"/>
    <xf numFmtId="49" fontId="39" fillId="0" borderId="1" xfId="0" applyNumberFormat="1" applyFont="1" applyBorder="1" applyAlignment="1">
      <alignment horizontal="left"/>
    </xf>
    <xf numFmtId="0" fontId="39" fillId="0" borderId="1" xfId="0" applyFont="1" applyBorder="1" applyAlignment="1">
      <alignment horizontal="left"/>
    </xf>
    <xf numFmtId="0" fontId="39" fillId="0" borderId="4" xfId="0" applyFont="1" applyBorder="1"/>
    <xf numFmtId="0" fontId="39" fillId="0" borderId="6" xfId="0" applyFont="1" applyFill="1" applyBorder="1" applyAlignment="1">
      <alignment horizontal="center"/>
    </xf>
    <xf numFmtId="0" fontId="39" fillId="0" borderId="6" xfId="0" applyFont="1" applyBorder="1"/>
    <xf numFmtId="3" fontId="39" fillId="0" borderId="6" xfId="0" applyNumberFormat="1" applyFont="1" applyBorder="1" applyAlignment="1">
      <alignment horizontal="center"/>
    </xf>
    <xf numFmtId="49" fontId="39" fillId="0" borderId="6" xfId="0" applyNumberFormat="1" applyFont="1" applyBorder="1" applyAlignment="1">
      <alignment horizontal="center"/>
    </xf>
    <xf numFmtId="0" fontId="39" fillId="0" borderId="6" xfId="0" applyNumberFormat="1" applyFont="1" applyFill="1" applyBorder="1" applyAlignment="1">
      <alignment horizontal="left"/>
    </xf>
    <xf numFmtId="0" fontId="39" fillId="0" borderId="10" xfId="0" applyFont="1" applyBorder="1"/>
    <xf numFmtId="0" fontId="39" fillId="0" borderId="0" xfId="0" applyFont="1" applyBorder="1"/>
    <xf numFmtId="3" fontId="48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right"/>
    </xf>
    <xf numFmtId="0" fontId="38" fillId="0" borderId="6" xfId="0" applyFont="1" applyFill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0" fontId="38" fillId="0" borderId="10" xfId="0" applyNumberFormat="1" applyFont="1" applyFill="1" applyBorder="1" applyAlignment="1">
      <alignment horizontal="center"/>
    </xf>
    <xf numFmtId="0" fontId="38" fillId="0" borderId="11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49" fontId="39" fillId="0" borderId="1" xfId="0" applyNumberFormat="1" applyFont="1" applyBorder="1"/>
    <xf numFmtId="0" fontId="38" fillId="0" borderId="1" xfId="0" applyFont="1" applyBorder="1" applyAlignment="1">
      <alignment horizontal="center"/>
    </xf>
    <xf numFmtId="3" fontId="39" fillId="0" borderId="6" xfId="0" applyNumberFormat="1" applyFont="1" applyBorder="1"/>
    <xf numFmtId="3" fontId="48" fillId="0" borderId="0" xfId="0" applyNumberFormat="1" applyFont="1" applyBorder="1"/>
    <xf numFmtId="3" fontId="39" fillId="0" borderId="0" xfId="0" applyNumberFormat="1" applyFont="1" applyBorder="1"/>
    <xf numFmtId="0" fontId="39" fillId="0" borderId="0" xfId="0" applyFont="1" applyAlignment="1">
      <alignment horizontal="left"/>
    </xf>
    <xf numFmtId="0" fontId="39" fillId="0" borderId="6" xfId="0" applyFont="1" applyBorder="1" applyAlignment="1">
      <alignment horizontal="left"/>
    </xf>
    <xf numFmtId="0" fontId="38" fillId="0" borderId="1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49" fillId="0" borderId="1" xfId="0" applyFont="1" applyFill="1" applyBorder="1" applyAlignment="1">
      <alignment horizontal="left"/>
    </xf>
    <xf numFmtId="187" fontId="38" fillId="0" borderId="4" xfId="1" applyNumberFormat="1" applyFont="1" applyFill="1" applyBorder="1" applyAlignment="1">
      <alignment horizontal="right"/>
    </xf>
    <xf numFmtId="187" fontId="38" fillId="0" borderId="4" xfId="1" applyNumberFormat="1" applyFont="1" applyFill="1" applyBorder="1" applyAlignment="1">
      <alignment horizontal="center"/>
    </xf>
    <xf numFmtId="187" fontId="38" fillId="0" borderId="1" xfId="1" applyNumberFormat="1" applyFont="1" applyFill="1" applyBorder="1" applyAlignment="1">
      <alignment horizontal="center"/>
    </xf>
    <xf numFmtId="0" fontId="38" fillId="0" borderId="0" xfId="0" applyNumberFormat="1" applyFont="1" applyFill="1" applyBorder="1" applyAlignment="1">
      <alignment horizontal="center"/>
    </xf>
    <xf numFmtId="49" fontId="39" fillId="0" borderId="6" xfId="0" applyNumberFormat="1" applyFont="1" applyBorder="1"/>
    <xf numFmtId="0" fontId="39" fillId="0" borderId="6" xfId="0" applyFont="1" applyBorder="1" applyAlignment="1">
      <alignment horizontal="center"/>
    </xf>
    <xf numFmtId="49" fontId="34" fillId="0" borderId="0" xfId="0" applyNumberFormat="1" applyFont="1" applyBorder="1" applyAlignment="1">
      <alignment horizontal="center"/>
    </xf>
    <xf numFmtId="49" fontId="34" fillId="0" borderId="0" xfId="0" applyNumberFormat="1" applyFont="1" applyBorder="1"/>
    <xf numFmtId="0" fontId="49" fillId="0" borderId="3" xfId="0" applyFont="1" applyFill="1" applyBorder="1" applyAlignment="1">
      <alignment horizontal="center"/>
    </xf>
    <xf numFmtId="0" fontId="49" fillId="0" borderId="1" xfId="0" applyFont="1" applyFill="1" applyBorder="1" applyAlignment="1">
      <alignment horizontal="center"/>
    </xf>
    <xf numFmtId="0" fontId="34" fillId="0" borderId="6" xfId="0" applyFont="1" applyBorder="1" applyAlignment="1">
      <alignment horizontal="left"/>
    </xf>
    <xf numFmtId="0" fontId="34" fillId="0" borderId="6" xfId="0" applyFont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0" fontId="34" fillId="0" borderId="2" xfId="0" applyFont="1" applyBorder="1"/>
    <xf numFmtId="0" fontId="34" fillId="0" borderId="5" xfId="0" applyFont="1" applyBorder="1" applyAlignment="1">
      <alignment horizontal="center"/>
    </xf>
    <xf numFmtId="3" fontId="34" fillId="0" borderId="0" xfId="0" applyNumberFormat="1" applyFont="1" applyBorder="1" applyAlignment="1">
      <alignment horizontal="left"/>
    </xf>
    <xf numFmtId="0" fontId="34" fillId="0" borderId="11" xfId="0" applyFont="1" applyBorder="1" applyAlignment="1">
      <alignment horizontal="center"/>
    </xf>
    <xf numFmtId="3" fontId="43" fillId="0" borderId="0" xfId="0" applyNumberFormat="1" applyFont="1" applyBorder="1" applyAlignment="1">
      <alignment horizontal="center"/>
    </xf>
    <xf numFmtId="3" fontId="50" fillId="0" borderId="0" xfId="0" applyNumberFormat="1" applyFont="1" applyFill="1" applyBorder="1"/>
    <xf numFmtId="3" fontId="50" fillId="0" borderId="0" xfId="0" applyNumberFormat="1" applyFont="1" applyFill="1" applyBorder="1" applyAlignment="1">
      <alignment horizontal="left"/>
    </xf>
    <xf numFmtId="3" fontId="34" fillId="0" borderId="0" xfId="0" applyNumberFormat="1" applyFont="1"/>
    <xf numFmtId="0" fontId="39" fillId="0" borderId="3" xfId="0" applyFont="1" applyBorder="1"/>
    <xf numFmtId="3" fontId="39" fillId="0" borderId="3" xfId="0" applyNumberFormat="1" applyFont="1" applyBorder="1"/>
    <xf numFmtId="0" fontId="38" fillId="0" borderId="1" xfId="0" applyFont="1" applyBorder="1" applyAlignment="1">
      <alignment horizontal="left"/>
    </xf>
    <xf numFmtId="49" fontId="39" fillId="0" borderId="0" xfId="0" applyNumberFormat="1" applyFont="1" applyBorder="1" applyAlignment="1">
      <alignment horizontal="center"/>
    </xf>
    <xf numFmtId="49" fontId="39" fillId="0" borderId="0" xfId="0" applyNumberFormat="1" applyFont="1" applyBorder="1"/>
    <xf numFmtId="49" fontId="39" fillId="0" borderId="1" xfId="0" applyNumberFormat="1" applyFont="1" applyBorder="1" applyAlignment="1">
      <alignment horizontal="center"/>
    </xf>
    <xf numFmtId="187" fontId="39" fillId="0" borderId="1" xfId="1" applyNumberFormat="1" applyFont="1" applyBorder="1" applyAlignment="1">
      <alignment horizontal="center"/>
    </xf>
    <xf numFmtId="0" fontId="38" fillId="0" borderId="5" xfId="0" applyNumberFormat="1" applyFont="1" applyFill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3" fontId="48" fillId="0" borderId="0" xfId="0" applyNumberFormat="1" applyFont="1" applyBorder="1" applyAlignment="1">
      <alignment horizontal="left"/>
    </xf>
    <xf numFmtId="0" fontId="39" fillId="0" borderId="2" xfId="0" applyFont="1" applyFill="1" applyBorder="1" applyAlignment="1">
      <alignment horizontal="center"/>
    </xf>
    <xf numFmtId="0" fontId="39" fillId="0" borderId="2" xfId="0" applyFont="1" applyBorder="1"/>
    <xf numFmtId="0" fontId="39" fillId="0" borderId="5" xfId="0" applyFont="1" applyBorder="1" applyAlignment="1">
      <alignment horizontal="left"/>
    </xf>
    <xf numFmtId="0" fontId="39" fillId="0" borderId="5" xfId="0" applyFont="1" applyBorder="1" applyAlignment="1">
      <alignment horizontal="center"/>
    </xf>
    <xf numFmtId="0" fontId="39" fillId="0" borderId="1" xfId="0" applyFont="1" applyBorder="1" applyAlignment="1"/>
    <xf numFmtId="3" fontId="51" fillId="0" borderId="1" xfId="0" applyNumberFormat="1" applyFont="1" applyBorder="1"/>
    <xf numFmtId="3" fontId="51" fillId="0" borderId="1" xfId="0" applyNumberFormat="1" applyFont="1" applyBorder="1" applyAlignment="1">
      <alignment horizontal="center"/>
    </xf>
    <xf numFmtId="3" fontId="51" fillId="0" borderId="6" xfId="0" applyNumberFormat="1" applyFont="1" applyBorder="1"/>
    <xf numFmtId="3" fontId="51" fillId="0" borderId="6" xfId="0" applyNumberFormat="1" applyFont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3" fontId="39" fillId="0" borderId="0" xfId="0" applyNumberFormat="1" applyFont="1" applyBorder="1" applyAlignment="1">
      <alignment horizontal="left"/>
    </xf>
    <xf numFmtId="0" fontId="39" fillId="0" borderId="0" xfId="0" quotePrefix="1" applyFont="1" applyBorder="1"/>
    <xf numFmtId="0" fontId="39" fillId="0" borderId="11" xfId="0" applyFont="1" applyBorder="1" applyAlignment="1">
      <alignment horizontal="center"/>
    </xf>
    <xf numFmtId="0" fontId="31" fillId="0" borderId="0" xfId="0" applyFont="1"/>
    <xf numFmtId="0" fontId="32" fillId="0" borderId="0" xfId="0" applyFont="1" applyFill="1" applyBorder="1" applyAlignment="1">
      <alignment horizontal="center"/>
    </xf>
    <xf numFmtId="0" fontId="49" fillId="0" borderId="6" xfId="0" applyFont="1" applyFill="1" applyBorder="1" applyAlignment="1">
      <alignment horizontal="center"/>
    </xf>
    <xf numFmtId="0" fontId="33" fillId="0" borderId="2" xfId="0" applyFont="1" applyBorder="1"/>
    <xf numFmtId="0" fontId="43" fillId="0" borderId="2" xfId="0" applyFont="1" applyBorder="1"/>
    <xf numFmtId="0" fontId="34" fillId="0" borderId="4" xfId="0" applyFont="1" applyBorder="1" applyAlignment="1">
      <alignment horizontal="center"/>
    </xf>
    <xf numFmtId="0" fontId="34" fillId="0" borderId="6" xfId="0" applyFont="1" applyFill="1" applyBorder="1"/>
    <xf numFmtId="0" fontId="34" fillId="0" borderId="11" xfId="0" applyFont="1" applyFill="1" applyBorder="1"/>
    <xf numFmtId="0" fontId="34" fillId="0" borderId="0" xfId="0" applyFont="1" applyFill="1" applyBorder="1"/>
    <xf numFmtId="3" fontId="44" fillId="0" borderId="0" xfId="0" applyNumberFormat="1" applyFont="1" applyFill="1" applyBorder="1"/>
    <xf numFmtId="0" fontId="34" fillId="0" borderId="0" xfId="0" applyFont="1" applyFill="1" applyBorder="1" applyAlignment="1"/>
    <xf numFmtId="0" fontId="34" fillId="0" borderId="10" xfId="0" applyFont="1" applyBorder="1" applyAlignment="1">
      <alignment horizontal="center"/>
    </xf>
    <xf numFmtId="3" fontId="50" fillId="0" borderId="0" xfId="0" applyNumberFormat="1" applyFont="1" applyBorder="1"/>
    <xf numFmtId="3" fontId="34" fillId="0" borderId="1" xfId="0" applyNumberFormat="1" applyFont="1" applyBorder="1" applyAlignment="1">
      <alignment horizontal="left"/>
    </xf>
    <xf numFmtId="0" fontId="34" fillId="0" borderId="11" xfId="0" applyFont="1" applyBorder="1"/>
    <xf numFmtId="3" fontId="44" fillId="0" borderId="0" xfId="0" applyNumberFormat="1" applyFont="1"/>
    <xf numFmtId="0" fontId="43" fillId="0" borderId="0" xfId="0" applyFont="1"/>
    <xf numFmtId="0" fontId="34" fillId="0" borderId="1" xfId="0" applyFont="1" applyBorder="1" applyAlignment="1">
      <alignment horizontal="center" vertical="top"/>
    </xf>
    <xf numFmtId="0" fontId="33" fillId="0" borderId="21" xfId="0" applyFont="1" applyFill="1" applyBorder="1"/>
    <xf numFmtId="9" fontId="39" fillId="0" borderId="1" xfId="3" applyFont="1" applyBorder="1"/>
    <xf numFmtId="0" fontId="39" fillId="0" borderId="4" xfId="0" applyFont="1" applyBorder="1" applyAlignment="1">
      <alignment horizontal="center"/>
    </xf>
    <xf numFmtId="0" fontId="39" fillId="0" borderId="0" xfId="0" applyFont="1" applyBorder="1" applyAlignment="1">
      <alignment wrapText="1"/>
    </xf>
    <xf numFmtId="49" fontId="39" fillId="0" borderId="1" xfId="0" applyNumberFormat="1" applyFont="1" applyBorder="1" applyAlignment="1">
      <alignment horizontal="distributed"/>
    </xf>
    <xf numFmtId="3" fontId="39" fillId="0" borderId="4" xfId="0" applyNumberFormat="1" applyFont="1" applyBorder="1" applyAlignment="1">
      <alignment horizontal="center"/>
    </xf>
    <xf numFmtId="3" fontId="51" fillId="0" borderId="10" xfId="0" applyNumberFormat="1" applyFont="1" applyBorder="1" applyAlignment="1">
      <alignment horizontal="center"/>
    </xf>
    <xf numFmtId="3" fontId="51" fillId="0" borderId="2" xfId="0" applyNumberFormat="1" applyFont="1" applyBorder="1" applyAlignment="1">
      <alignment horizontal="center"/>
    </xf>
    <xf numFmtId="3" fontId="51" fillId="0" borderId="6" xfId="0" applyNumberFormat="1" applyFont="1" applyBorder="1" applyAlignment="1"/>
    <xf numFmtId="0" fontId="39" fillId="0" borderId="1" xfId="0" applyFont="1" applyBorder="1" applyAlignment="1">
      <alignment horizontal="distributed"/>
    </xf>
    <xf numFmtId="49" fontId="39" fillId="0" borderId="1" xfId="0" applyNumberFormat="1" applyFont="1" applyBorder="1" applyAlignment="1"/>
    <xf numFmtId="3" fontId="39" fillId="0" borderId="1" xfId="0" applyNumberFormat="1" applyFont="1" applyBorder="1" applyAlignment="1">
      <alignment horizontal="left"/>
    </xf>
    <xf numFmtId="49" fontId="39" fillId="0" borderId="1" xfId="1" applyNumberFormat="1" applyFont="1" applyBorder="1" applyAlignment="1">
      <alignment horizontal="center"/>
    </xf>
    <xf numFmtId="49" fontId="39" fillId="0" borderId="5" xfId="0" applyNumberFormat="1" applyFont="1" applyBorder="1" applyAlignment="1"/>
    <xf numFmtId="49" fontId="39" fillId="0" borderId="1" xfId="1" applyNumberFormat="1" applyFont="1" applyBorder="1" applyAlignment="1">
      <alignment horizontal="left"/>
    </xf>
    <xf numFmtId="3" fontId="39" fillId="0" borderId="11" xfId="0" applyNumberFormat="1" applyFont="1" applyBorder="1" applyAlignment="1">
      <alignment horizontal="center"/>
    </xf>
    <xf numFmtId="3" fontId="39" fillId="0" borderId="6" xfId="0" applyNumberFormat="1" applyFont="1" applyBorder="1" applyAlignment="1">
      <alignment horizontal="left"/>
    </xf>
    <xf numFmtId="49" fontId="39" fillId="0" borderId="10" xfId="0" applyNumberFormat="1" applyFont="1" applyBorder="1"/>
    <xf numFmtId="0" fontId="54" fillId="0" borderId="1" xfId="0" applyFont="1" applyBorder="1"/>
    <xf numFmtId="0" fontId="34" fillId="0" borderId="22" xfId="0" applyFont="1" applyFill="1" applyBorder="1"/>
    <xf numFmtId="3" fontId="10" fillId="0" borderId="0" xfId="0" applyNumberFormat="1" applyFont="1" applyFill="1" applyBorder="1" applyAlignment="1">
      <alignment horizontal="left"/>
    </xf>
    <xf numFmtId="3" fontId="39" fillId="0" borderId="3" xfId="1" applyNumberFormat="1" applyFont="1" applyBorder="1" applyAlignment="1">
      <alignment horizontal="center"/>
    </xf>
    <xf numFmtId="0" fontId="39" fillId="0" borderId="6" xfId="0" applyFont="1" applyFill="1" applyBorder="1"/>
    <xf numFmtId="0" fontId="39" fillId="0" borderId="0" xfId="0" applyFont="1" applyFill="1" applyBorder="1"/>
    <xf numFmtId="3" fontId="48" fillId="0" borderId="0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left"/>
    </xf>
    <xf numFmtId="0" fontId="31" fillId="0" borderId="3" xfId="0" applyFont="1" applyFill="1" applyBorder="1" applyAlignment="1">
      <alignment horizontal="center"/>
    </xf>
    <xf numFmtId="0" fontId="31" fillId="0" borderId="2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4" fontId="34" fillId="0" borderId="0" xfId="0" applyNumberFormat="1" applyFont="1" applyBorder="1" applyAlignment="1">
      <alignment horizontal="center"/>
    </xf>
    <xf numFmtId="3" fontId="43" fillId="0" borderId="0" xfId="0" applyNumberFormat="1" applyFont="1"/>
    <xf numFmtId="3" fontId="50" fillId="0" borderId="0" xfId="0" applyNumberFormat="1" applyFont="1" applyBorder="1" applyAlignment="1">
      <alignment horizontal="left"/>
    </xf>
    <xf numFmtId="4" fontId="39" fillId="0" borderId="6" xfId="0" applyNumberFormat="1" applyFont="1" applyBorder="1" applyAlignment="1">
      <alignment horizontal="center"/>
    </xf>
    <xf numFmtId="0" fontId="38" fillId="0" borderId="5" xfId="0" applyFont="1" applyBorder="1"/>
    <xf numFmtId="3" fontId="51" fillId="0" borderId="6" xfId="0" applyNumberFormat="1" applyFont="1" applyFill="1" applyBorder="1" applyAlignment="1">
      <alignment horizontal="left"/>
    </xf>
    <xf numFmtId="0" fontId="10" fillId="0" borderId="0" xfId="0" applyFont="1" applyAlignment="1"/>
    <xf numFmtId="0" fontId="21" fillId="0" borderId="3" xfId="0" applyFont="1" applyFill="1" applyBorder="1"/>
    <xf numFmtId="0" fontId="21" fillId="0" borderId="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55" fillId="0" borderId="0" xfId="0" applyFont="1"/>
    <xf numFmtId="0" fontId="39" fillId="0" borderId="0" xfId="0" applyFont="1" applyAlignment="1"/>
    <xf numFmtId="0" fontId="39" fillId="0" borderId="5" xfId="0" applyFont="1" applyBorder="1" applyAlignment="1"/>
    <xf numFmtId="0" fontId="39" fillId="0" borderId="6" xfId="0" applyFont="1" applyBorder="1" applyAlignment="1"/>
    <xf numFmtId="0" fontId="54" fillId="0" borderId="1" xfId="0" applyFont="1" applyBorder="1" applyAlignment="1">
      <alignment horizontal="distributed"/>
    </xf>
    <xf numFmtId="0" fontId="39" fillId="0" borderId="1" xfId="0" applyFont="1" applyBorder="1" applyAlignment="1">
      <alignment horizontal="center" vertical="top"/>
    </xf>
    <xf numFmtId="0" fontId="39" fillId="0" borderId="0" xfId="0" applyFont="1" applyBorder="1" applyAlignment="1"/>
    <xf numFmtId="3" fontId="38" fillId="0" borderId="3" xfId="0" applyNumberFormat="1" applyFont="1" applyFill="1" applyBorder="1" applyAlignment="1">
      <alignment horizontal="center"/>
    </xf>
    <xf numFmtId="3" fontId="45" fillId="0" borderId="1" xfId="0" applyNumberFormat="1" applyFont="1" applyBorder="1" applyAlignment="1">
      <alignment horizontal="center"/>
    </xf>
    <xf numFmtId="187" fontId="45" fillId="0" borderId="4" xfId="1" applyNumberFormat="1" applyFont="1" applyBorder="1" applyAlignment="1">
      <alignment horizontal="center"/>
    </xf>
    <xf numFmtId="187" fontId="45" fillId="0" borderId="1" xfId="1" applyNumberFormat="1" applyFont="1" applyBorder="1" applyAlignment="1">
      <alignment horizontal="center"/>
    </xf>
    <xf numFmtId="0" fontId="39" fillId="0" borderId="22" xfId="0" applyFont="1" applyBorder="1"/>
    <xf numFmtId="0" fontId="56" fillId="0" borderId="0" xfId="0" applyFont="1" applyBorder="1" applyAlignment="1">
      <alignment horizontal="center"/>
    </xf>
    <xf numFmtId="0" fontId="32" fillId="0" borderId="0" xfId="0" applyFont="1" applyBorder="1"/>
    <xf numFmtId="0" fontId="32" fillId="0" borderId="6" xfId="0" applyFont="1" applyBorder="1" applyAlignment="1">
      <alignment horizontal="center"/>
    </xf>
    <xf numFmtId="0" fontId="32" fillId="0" borderId="27" xfId="0" applyFont="1" applyBorder="1" applyAlignment="1">
      <alignment horizontal="center"/>
    </xf>
    <xf numFmtId="0" fontId="39" fillId="0" borderId="13" xfId="0" applyFont="1" applyBorder="1"/>
    <xf numFmtId="0" fontId="32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 vertical="top"/>
    </xf>
    <xf numFmtId="0" fontId="39" fillId="0" borderId="4" xfId="0" applyFont="1" applyBorder="1" applyAlignment="1">
      <alignment horizontal="distributed"/>
    </xf>
    <xf numFmtId="3" fontId="39" fillId="0" borderId="4" xfId="0" applyNumberFormat="1" applyFont="1" applyBorder="1"/>
    <xf numFmtId="0" fontId="32" fillId="0" borderId="0" xfId="0" applyFont="1" applyBorder="1" applyAlignment="1">
      <alignment horizontal="left"/>
    </xf>
    <xf numFmtId="0" fontId="41" fillId="0" borderId="3" xfId="0" applyFont="1" applyBorder="1" applyAlignment="1"/>
    <xf numFmtId="0" fontId="41" fillId="0" borderId="3" xfId="0" applyFont="1" applyBorder="1" applyAlignment="1">
      <alignment horizontal="center"/>
    </xf>
    <xf numFmtId="0" fontId="41" fillId="0" borderId="1" xfId="0" applyFont="1" applyBorder="1" applyAlignment="1"/>
    <xf numFmtId="0" fontId="41" fillId="0" borderId="1" xfId="0" applyFont="1" applyBorder="1" applyAlignment="1">
      <alignment horizontal="center"/>
    </xf>
    <xf numFmtId="0" fontId="41" fillId="0" borderId="6" xfId="0" applyFont="1" applyBorder="1" applyAlignment="1"/>
    <xf numFmtId="0" fontId="41" fillId="0" borderId="6" xfId="0" applyFont="1" applyBorder="1" applyAlignment="1">
      <alignment horizontal="center"/>
    </xf>
    <xf numFmtId="0" fontId="40" fillId="0" borderId="3" xfId="0" applyFont="1" applyBorder="1" applyAlignment="1">
      <alignment horizontal="left"/>
    </xf>
    <xf numFmtId="0" fontId="40" fillId="0" borderId="3" xfId="0" applyFont="1" applyBorder="1"/>
    <xf numFmtId="187" fontId="57" fillId="0" borderId="3" xfId="1" applyNumberFormat="1" applyFont="1" applyBorder="1" applyAlignment="1">
      <alignment horizontal="center"/>
    </xf>
    <xf numFmtId="0" fontId="40" fillId="0" borderId="1" xfId="0" applyFont="1" applyBorder="1" applyAlignment="1">
      <alignment horizontal="left"/>
    </xf>
    <xf numFmtId="0" fontId="40" fillId="0" borderId="1" xfId="0" applyFont="1" applyBorder="1"/>
    <xf numFmtId="0" fontId="40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0" fillId="0" borderId="6" xfId="0" applyFont="1" applyBorder="1"/>
    <xf numFmtId="0" fontId="40" fillId="0" borderId="6" xfId="0" applyFont="1" applyBorder="1" applyAlignment="1">
      <alignment horizontal="center"/>
    </xf>
    <xf numFmtId="0" fontId="40" fillId="0" borderId="0" xfId="0" applyFont="1" applyBorder="1"/>
    <xf numFmtId="0" fontId="40" fillId="0" borderId="0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36" fillId="0" borderId="0" xfId="0" applyFont="1"/>
    <xf numFmtId="0" fontId="31" fillId="0" borderId="0" xfId="0" applyFont="1" applyBorder="1" applyAlignment="1">
      <alignment horizontal="center"/>
    </xf>
    <xf numFmtId="3" fontId="33" fillId="0" borderId="21" xfId="0" applyNumberFormat="1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4" fillId="0" borderId="1" xfId="0" applyFont="1" applyBorder="1" applyAlignment="1"/>
    <xf numFmtId="0" fontId="33" fillId="0" borderId="2" xfId="0" applyFont="1" applyBorder="1" applyAlignment="1"/>
    <xf numFmtId="3" fontId="39" fillId="0" borderId="3" xfId="0" applyNumberFormat="1" applyFont="1" applyBorder="1" applyAlignment="1">
      <alignment horizontal="left"/>
    </xf>
    <xf numFmtId="0" fontId="33" fillId="0" borderId="1" xfId="0" applyFont="1" applyBorder="1"/>
    <xf numFmtId="49" fontId="34" fillId="0" borderId="6" xfId="0" applyNumberFormat="1" applyFont="1" applyBorder="1"/>
    <xf numFmtId="3" fontId="34" fillId="0" borderId="6" xfId="0" applyNumberFormat="1" applyFont="1" applyBorder="1"/>
    <xf numFmtId="0" fontId="34" fillId="0" borderId="0" xfId="0" applyNumberFormat="1" applyFont="1" applyBorder="1" applyAlignment="1">
      <alignment horizontal="center"/>
    </xf>
    <xf numFmtId="3" fontId="59" fillId="0" borderId="0" xfId="0" applyNumberFormat="1" applyFont="1" applyBorder="1" applyAlignment="1">
      <alignment horizontal="center"/>
    </xf>
    <xf numFmtId="49" fontId="45" fillId="0" borderId="0" xfId="0" applyNumberFormat="1" applyFont="1" applyBorder="1" applyAlignment="1">
      <alignment horizontal="center"/>
    </xf>
    <xf numFmtId="49" fontId="39" fillId="0" borderId="0" xfId="0" applyNumberFormat="1" applyFont="1" applyBorder="1" applyAlignment="1">
      <alignment horizontal="left"/>
    </xf>
    <xf numFmtId="0" fontId="33" fillId="0" borderId="0" xfId="0" applyFont="1" applyBorder="1"/>
    <xf numFmtId="0" fontId="34" fillId="0" borderId="0" xfId="0" applyFont="1" applyBorder="1" applyAlignment="1"/>
    <xf numFmtId="187" fontId="39" fillId="0" borderId="1" xfId="1" applyNumberFormat="1" applyFont="1" applyBorder="1" applyAlignment="1"/>
    <xf numFmtId="187" fontId="39" fillId="0" borderId="0" xfId="1" applyNumberFormat="1" applyFont="1" applyBorder="1" applyAlignment="1">
      <alignment horizontal="center"/>
    </xf>
    <xf numFmtId="187" fontId="39" fillId="0" borderId="3" xfId="1" applyNumberFormat="1" applyFont="1" applyBorder="1" applyAlignment="1">
      <alignment horizontal="center"/>
    </xf>
    <xf numFmtId="187" fontId="39" fillId="0" borderId="4" xfId="1" applyNumberFormat="1" applyFont="1" applyBorder="1" applyAlignment="1">
      <alignment horizontal="center"/>
    </xf>
    <xf numFmtId="3" fontId="39" fillId="0" borderId="1" xfId="0" applyNumberFormat="1" applyFont="1" applyBorder="1" applyAlignment="1"/>
    <xf numFmtId="0" fontId="39" fillId="0" borderId="4" xfId="0" applyFont="1" applyBorder="1" applyAlignment="1">
      <alignment horizontal="left"/>
    </xf>
    <xf numFmtId="3" fontId="51" fillId="0" borderId="11" xfId="0" applyNumberFormat="1" applyFont="1" applyBorder="1"/>
    <xf numFmtId="3" fontId="51" fillId="0" borderId="6" xfId="0" applyNumberFormat="1" applyFont="1" applyBorder="1" applyAlignment="1">
      <alignment horizontal="left"/>
    </xf>
    <xf numFmtId="3" fontId="48" fillId="0" borderId="0" xfId="0" applyNumberFormat="1" applyFont="1" applyFill="1" applyBorder="1"/>
    <xf numFmtId="3" fontId="51" fillId="0" borderId="0" xfId="0" applyNumberFormat="1" applyFont="1" applyFill="1" applyBorder="1" applyAlignment="1">
      <alignment horizontal="left"/>
    </xf>
    <xf numFmtId="3" fontId="51" fillId="0" borderId="0" xfId="0" applyNumberFormat="1" applyFont="1" applyFill="1" applyBorder="1"/>
    <xf numFmtId="0" fontId="38" fillId="0" borderId="2" xfId="0" applyFont="1" applyBorder="1" applyAlignment="1"/>
    <xf numFmtId="0" fontId="39" fillId="0" borderId="1" xfId="0" applyFont="1" applyBorder="1" applyAlignment="1">
      <alignment horizontal="left" vertical="center"/>
    </xf>
    <xf numFmtId="3" fontId="51" fillId="0" borderId="0" xfId="0" applyNumberFormat="1" applyFont="1" applyBorder="1" applyAlignment="1">
      <alignment horizontal="left"/>
    </xf>
    <xf numFmtId="3" fontId="51" fillId="0" borderId="0" xfId="0" applyNumberFormat="1" applyFont="1" applyBorder="1"/>
    <xf numFmtId="0" fontId="39" fillId="0" borderId="11" xfId="0" applyFont="1" applyBorder="1"/>
    <xf numFmtId="0" fontId="56" fillId="0" borderId="22" xfId="0" applyFont="1" applyBorder="1" applyAlignment="1">
      <alignment horizontal="center"/>
    </xf>
    <xf numFmtId="187" fontId="39" fillId="0" borderId="0" xfId="1" applyNumberFormat="1" applyFont="1" applyBorder="1" applyAlignment="1">
      <alignment horizontal="left"/>
    </xf>
    <xf numFmtId="0" fontId="39" fillId="0" borderId="11" xfId="0" applyFont="1" applyFill="1" applyBorder="1"/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/>
    <xf numFmtId="3" fontId="45" fillId="0" borderId="0" xfId="0" applyNumberFormat="1" applyFont="1" applyBorder="1" applyAlignment="1">
      <alignment horizontal="center"/>
    </xf>
    <xf numFmtId="3" fontId="45" fillId="0" borderId="4" xfId="0" applyNumberFormat="1" applyFont="1" applyBorder="1" applyAlignment="1">
      <alignment horizontal="center"/>
    </xf>
    <xf numFmtId="3" fontId="60" fillId="0" borderId="1" xfId="0" applyNumberFormat="1" applyFont="1" applyBorder="1" applyAlignment="1">
      <alignment horizontal="center"/>
    </xf>
    <xf numFmtId="3" fontId="45" fillId="0" borderId="6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8" fillId="0" borderId="1" xfId="0" applyNumberFormat="1" applyFont="1" applyFill="1" applyBorder="1" applyAlignment="1">
      <alignment horizontal="left"/>
    </xf>
    <xf numFmtId="0" fontId="38" fillId="0" borderId="22" xfId="0" applyFont="1" applyBorder="1" applyAlignment="1">
      <alignment horizontal="center"/>
    </xf>
    <xf numFmtId="3" fontId="38" fillId="0" borderId="22" xfId="0" applyNumberFormat="1" applyFont="1" applyBorder="1" applyAlignment="1">
      <alignment horizontal="center"/>
    </xf>
    <xf numFmtId="0" fontId="43" fillId="0" borderId="0" xfId="0" applyFont="1" applyBorder="1"/>
    <xf numFmtId="0" fontId="43" fillId="0" borderId="0" xfId="0" applyFont="1" applyBorder="1" applyAlignment="1">
      <alignment horizontal="left"/>
    </xf>
    <xf numFmtId="0" fontId="38" fillId="0" borderId="3" xfId="0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3" fontId="39" fillId="0" borderId="21" xfId="0" applyNumberFormat="1" applyFont="1" applyBorder="1"/>
    <xf numFmtId="3" fontId="61" fillId="0" borderId="0" xfId="0" applyNumberFormat="1" applyFont="1" applyBorder="1" applyAlignment="1">
      <alignment horizontal="left"/>
    </xf>
    <xf numFmtId="3" fontId="60" fillId="0" borderId="0" xfId="0" applyNumberFormat="1" applyFont="1" applyFill="1" applyBorder="1"/>
    <xf numFmtId="0" fontId="44" fillId="0" borderId="0" xfId="0" applyFont="1" applyFill="1" applyBorder="1"/>
    <xf numFmtId="3" fontId="60" fillId="0" borderId="0" xfId="0" applyNumberFormat="1" applyFont="1" applyBorder="1" applyAlignment="1">
      <alignment horizontal="center"/>
    </xf>
    <xf numFmtId="0" fontId="44" fillId="0" borderId="0" xfId="0" applyFont="1"/>
    <xf numFmtId="3" fontId="44" fillId="0" borderId="0" xfId="0" applyNumberFormat="1" applyFont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Border="1" applyAlignment="1">
      <alignment horizontal="center"/>
    </xf>
    <xf numFmtId="3" fontId="33" fillId="0" borderId="2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62" fillId="0" borderId="6" xfId="0" applyFont="1" applyFill="1" applyBorder="1" applyAlignment="1">
      <alignment horizontal="center"/>
    </xf>
    <xf numFmtId="0" fontId="45" fillId="0" borderId="1" xfId="0" applyFont="1" applyBorder="1" applyAlignment="1">
      <alignment horizontal="center"/>
    </xf>
    <xf numFmtId="3" fontId="45" fillId="0" borderId="3" xfId="0" applyNumberFormat="1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39" fillId="0" borderId="2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3" fontId="38" fillId="0" borderId="0" xfId="0" applyNumberFormat="1" applyFont="1" applyBorder="1"/>
    <xf numFmtId="0" fontId="38" fillId="0" borderId="0" xfId="0" applyFont="1" applyBorder="1"/>
    <xf numFmtId="187" fontId="45" fillId="0" borderId="0" xfId="1" applyNumberFormat="1" applyFont="1" applyBorder="1"/>
    <xf numFmtId="187" fontId="45" fillId="0" borderId="1" xfId="1" applyNumberFormat="1" applyFont="1" applyBorder="1"/>
    <xf numFmtId="3" fontId="45" fillId="0" borderId="1" xfId="0" applyNumberFormat="1" applyFont="1" applyBorder="1"/>
    <xf numFmtId="0" fontId="45" fillId="0" borderId="0" xfId="0" applyFont="1" applyBorder="1"/>
    <xf numFmtId="0" fontId="45" fillId="0" borderId="1" xfId="0" applyFont="1" applyBorder="1"/>
    <xf numFmtId="187" fontId="45" fillId="0" borderId="3" xfId="1" applyNumberFormat="1" applyFont="1" applyBorder="1"/>
    <xf numFmtId="3" fontId="45" fillId="0" borderId="3" xfId="0" applyNumberFormat="1" applyFont="1" applyBorder="1"/>
    <xf numFmtId="0" fontId="45" fillId="0" borderId="4" xfId="0" applyFont="1" applyBorder="1"/>
    <xf numFmtId="3" fontId="49" fillId="0" borderId="22" xfId="0" applyNumberFormat="1" applyFont="1" applyBorder="1"/>
    <xf numFmtId="0" fontId="34" fillId="0" borderId="3" xfId="0" applyFont="1" applyFill="1" applyBorder="1" applyAlignment="1">
      <alignment horizontal="center"/>
    </xf>
    <xf numFmtId="49" fontId="34" fillId="0" borderId="1" xfId="0" applyNumberFormat="1" applyFont="1" applyBorder="1" applyAlignment="1">
      <alignment horizontal="left"/>
    </xf>
    <xf numFmtId="49" fontId="34" fillId="0" borderId="1" xfId="0" applyNumberFormat="1" applyFont="1" applyBorder="1" applyAlignment="1">
      <alignment horizontal="center"/>
    </xf>
    <xf numFmtId="49" fontId="34" fillId="0" borderId="6" xfId="0" applyNumberFormat="1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3" fontId="63" fillId="0" borderId="0" xfId="0" applyNumberFormat="1" applyFont="1" applyBorder="1" applyAlignment="1">
      <alignment horizontal="left"/>
    </xf>
    <xf numFmtId="0" fontId="34" fillId="0" borderId="1" xfId="0" applyNumberFormat="1" applyFont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0" fontId="33" fillId="0" borderId="6" xfId="0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center"/>
    </xf>
    <xf numFmtId="0" fontId="34" fillId="0" borderId="0" xfId="0" quotePrefix="1" applyFont="1" applyBorder="1"/>
    <xf numFmtId="0" fontId="34" fillId="0" borderId="3" xfId="0" applyNumberFormat="1" applyFont="1" applyBorder="1" applyAlignment="1">
      <alignment horizontal="center"/>
    </xf>
    <xf numFmtId="49" fontId="33" fillId="0" borderId="0" xfId="0" applyNumberFormat="1" applyFont="1" applyBorder="1"/>
    <xf numFmtId="3" fontId="45" fillId="0" borderId="3" xfId="0" applyNumberFormat="1" applyFont="1" applyFill="1" applyBorder="1" applyAlignment="1">
      <alignment horizontal="center"/>
    </xf>
    <xf numFmtId="0" fontId="45" fillId="0" borderId="1" xfId="0" applyNumberFormat="1" applyFont="1" applyFill="1" applyBorder="1" applyAlignment="1">
      <alignment horizontal="left"/>
    </xf>
    <xf numFmtId="3" fontId="45" fillId="0" borderId="1" xfId="0" applyNumberFormat="1" applyFont="1" applyFill="1" applyBorder="1" applyAlignment="1">
      <alignment horizontal="center"/>
    </xf>
    <xf numFmtId="187" fontId="45" fillId="0" borderId="1" xfId="1" applyNumberFormat="1" applyFont="1" applyFill="1" applyBorder="1" applyAlignment="1">
      <alignment horizontal="center"/>
    </xf>
    <xf numFmtId="0" fontId="45" fillId="0" borderId="1" xfId="0" applyNumberFormat="1" applyFont="1" applyFill="1" applyBorder="1" applyAlignment="1">
      <alignment horizontal="center"/>
    </xf>
    <xf numFmtId="49" fontId="45" fillId="0" borderId="1" xfId="0" applyNumberFormat="1" applyFont="1" applyBorder="1" applyAlignment="1">
      <alignment horizontal="center"/>
    </xf>
    <xf numFmtId="49" fontId="45" fillId="0" borderId="6" xfId="0" applyNumberFormat="1" applyFont="1" applyBorder="1" applyAlignment="1">
      <alignment horizontal="center"/>
    </xf>
    <xf numFmtId="187" fontId="45" fillId="0" borderId="4" xfId="1" applyNumberFormat="1" applyFont="1" applyFill="1" applyBorder="1" applyAlignment="1">
      <alignment horizontal="center"/>
    </xf>
    <xf numFmtId="3" fontId="45" fillId="0" borderId="4" xfId="0" applyNumberFormat="1" applyFont="1" applyFill="1" applyBorder="1" applyAlignment="1">
      <alignment horizontal="center"/>
    </xf>
    <xf numFmtId="0" fontId="49" fillId="0" borderId="4" xfId="0" applyNumberFormat="1" applyFont="1" applyFill="1" applyBorder="1" applyAlignment="1">
      <alignment horizontal="center"/>
    </xf>
    <xf numFmtId="0" fontId="49" fillId="0" borderId="1" xfId="0" applyNumberFormat="1" applyFont="1" applyFill="1" applyBorder="1" applyAlignment="1">
      <alignment horizontal="center"/>
    </xf>
    <xf numFmtId="187" fontId="49" fillId="0" borderId="1" xfId="1" applyNumberFormat="1" applyFont="1" applyFill="1" applyBorder="1" applyAlignment="1">
      <alignment horizontal="center"/>
    </xf>
    <xf numFmtId="0" fontId="49" fillId="0" borderId="0" xfId="0" applyNumberFormat="1" applyFont="1" applyFill="1" applyBorder="1" applyAlignment="1">
      <alignment horizontal="center"/>
    </xf>
    <xf numFmtId="3" fontId="45" fillId="0" borderId="5" xfId="0" applyNumberFormat="1" applyFont="1" applyFill="1" applyBorder="1" applyAlignment="1">
      <alignment horizontal="center"/>
    </xf>
    <xf numFmtId="49" fontId="45" fillId="0" borderId="1" xfId="0" applyNumberFormat="1" applyFont="1" applyBorder="1"/>
    <xf numFmtId="3" fontId="60" fillId="0" borderId="0" xfId="0" applyNumberFormat="1" applyFont="1" applyBorder="1"/>
    <xf numFmtId="187" fontId="49" fillId="0" borderId="4" xfId="1" applyNumberFormat="1" applyFont="1" applyFill="1" applyBorder="1" applyAlignment="1">
      <alignment horizontal="center"/>
    </xf>
    <xf numFmtId="3" fontId="45" fillId="0" borderId="1" xfId="1" applyNumberFormat="1" applyFont="1" applyBorder="1" applyAlignment="1">
      <alignment horizontal="center"/>
    </xf>
    <xf numFmtId="49" fontId="45" fillId="0" borderId="6" xfId="0" quotePrefix="1" applyNumberFormat="1" applyFont="1" applyBorder="1"/>
    <xf numFmtId="3" fontId="60" fillId="0" borderId="0" xfId="0" applyNumberFormat="1" applyFont="1" applyBorder="1" applyAlignment="1">
      <alignment horizontal="left"/>
    </xf>
    <xf numFmtId="0" fontId="49" fillId="0" borderId="6" xfId="0" applyFont="1" applyFill="1" applyBorder="1" applyAlignment="1">
      <alignment horizontal="left"/>
    </xf>
    <xf numFmtId="49" fontId="45" fillId="0" borderId="1" xfId="0" quotePrefix="1" applyNumberFormat="1" applyFont="1" applyBorder="1"/>
    <xf numFmtId="3" fontId="49" fillId="0" borderId="1" xfId="0" applyNumberFormat="1" applyFont="1" applyFill="1" applyBorder="1" applyAlignment="1">
      <alignment horizontal="center"/>
    </xf>
    <xf numFmtId="3" fontId="64" fillId="0" borderId="1" xfId="0" applyNumberFormat="1" applyFont="1" applyBorder="1"/>
    <xf numFmtId="3" fontId="64" fillId="0" borderId="1" xfId="0" applyNumberFormat="1" applyFont="1" applyBorder="1" applyAlignment="1">
      <alignment horizontal="center"/>
    </xf>
    <xf numFmtId="3" fontId="64" fillId="0" borderId="6" xfId="0" applyNumberFormat="1" applyFont="1" applyBorder="1"/>
    <xf numFmtId="3" fontId="64" fillId="0" borderId="6" xfId="0" applyNumberFormat="1" applyFont="1" applyBorder="1" applyAlignment="1">
      <alignment horizontal="center"/>
    </xf>
    <xf numFmtId="3" fontId="64" fillId="0" borderId="1" xfId="0" applyNumberFormat="1" applyFont="1" applyFill="1" applyBorder="1"/>
    <xf numFmtId="3" fontId="64" fillId="0" borderId="1" xfId="0" applyNumberFormat="1" applyFont="1" applyFill="1" applyBorder="1" applyAlignment="1">
      <alignment horizontal="center"/>
    </xf>
    <xf numFmtId="187" fontId="45" fillId="0" borderId="5" xfId="1" applyNumberFormat="1" applyFont="1" applyBorder="1" applyAlignment="1">
      <alignment horizontal="center"/>
    </xf>
    <xf numFmtId="3" fontId="45" fillId="0" borderId="5" xfId="0" applyNumberFormat="1" applyFont="1" applyBorder="1" applyAlignment="1">
      <alignment horizontal="center"/>
    </xf>
    <xf numFmtId="49" fontId="45" fillId="0" borderId="6" xfId="0" applyNumberFormat="1" applyFont="1" applyBorder="1"/>
    <xf numFmtId="0" fontId="45" fillId="0" borderId="11" xfId="0" applyFont="1" applyBorder="1" applyAlignment="1">
      <alignment horizontal="center"/>
    </xf>
    <xf numFmtId="0" fontId="55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49" fontId="60" fillId="0" borderId="6" xfId="0" applyNumberFormat="1" applyFont="1" applyBorder="1"/>
    <xf numFmtId="0" fontId="60" fillId="0" borderId="6" xfId="0" applyFont="1" applyBorder="1" applyAlignment="1">
      <alignment horizontal="center"/>
    </xf>
    <xf numFmtId="187" fontId="49" fillId="0" borderId="4" xfId="1" applyNumberFormat="1" applyFont="1" applyFill="1" applyBorder="1" applyAlignment="1">
      <alignment horizontal="right"/>
    </xf>
    <xf numFmtId="0" fontId="66" fillId="0" borderId="0" xfId="0" applyFont="1"/>
    <xf numFmtId="3" fontId="66" fillId="0" borderId="0" xfId="0" applyNumberFormat="1" applyFont="1"/>
    <xf numFmtId="187" fontId="49" fillId="0" borderId="1" xfId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0" fontId="31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3" fontId="32" fillId="0" borderId="22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/>
    </xf>
    <xf numFmtId="3" fontId="33" fillId="0" borderId="21" xfId="0" applyNumberFormat="1" applyFont="1" applyFill="1" applyBorder="1" applyAlignment="1">
      <alignment horizontal="center"/>
    </xf>
    <xf numFmtId="0" fontId="38" fillId="0" borderId="22" xfId="0" applyFont="1" applyBorder="1" applyAlignment="1">
      <alignment horizontal="center"/>
    </xf>
    <xf numFmtId="3" fontId="33" fillId="0" borderId="3" xfId="0" applyNumberFormat="1" applyFont="1" applyFill="1" applyBorder="1"/>
    <xf numFmtId="49" fontId="46" fillId="0" borderId="6" xfId="1" applyNumberFormat="1" applyFont="1" applyBorder="1" applyAlignment="1">
      <alignment horizontal="left"/>
    </xf>
    <xf numFmtId="49" fontId="46" fillId="0" borderId="6" xfId="1" applyNumberFormat="1" applyFont="1" applyBorder="1" applyAlignment="1">
      <alignment horizontal="center"/>
    </xf>
    <xf numFmtId="49" fontId="46" fillId="0" borderId="6" xfId="1" applyNumberFormat="1" applyFont="1" applyBorder="1"/>
    <xf numFmtId="3" fontId="34" fillId="0" borderId="0" xfId="0" applyNumberFormat="1" applyFont="1" applyAlignment="1">
      <alignment horizontal="center"/>
    </xf>
    <xf numFmtId="0" fontId="34" fillId="0" borderId="2" xfId="0" applyFont="1" applyBorder="1" applyAlignment="1">
      <alignment horizontal="center"/>
    </xf>
    <xf numFmtId="0" fontId="45" fillId="0" borderId="5" xfId="0" applyFont="1" applyBorder="1"/>
    <xf numFmtId="3" fontId="39" fillId="0" borderId="11" xfId="0" applyNumberFormat="1" applyFont="1" applyBorder="1"/>
    <xf numFmtId="187" fontId="39" fillId="0" borderId="6" xfId="1" applyNumberFormat="1" applyFont="1" applyBorder="1"/>
    <xf numFmtId="3" fontId="51" fillId="0" borderId="5" xfId="0" applyNumberFormat="1" applyFont="1" applyBorder="1"/>
    <xf numFmtId="3" fontId="51" fillId="0" borderId="5" xfId="0" applyNumberFormat="1" applyFont="1" applyBorder="1" applyAlignment="1">
      <alignment horizontal="left"/>
    </xf>
    <xf numFmtId="3" fontId="60" fillId="0" borderId="0" xfId="0" applyNumberFormat="1" applyFont="1"/>
    <xf numFmtId="3" fontId="44" fillId="0" borderId="0" xfId="0" applyNumberFormat="1" applyFont="1" applyAlignment="1">
      <alignment horizontal="left"/>
    </xf>
    <xf numFmtId="0" fontId="48" fillId="0" borderId="27" xfId="0" applyFont="1" applyBorder="1" applyAlignment="1">
      <alignment horizontal="center"/>
    </xf>
    <xf numFmtId="0" fontId="48" fillId="0" borderId="27" xfId="0" applyFont="1" applyBorder="1"/>
    <xf numFmtId="3" fontId="60" fillId="0" borderId="27" xfId="0" applyNumberFormat="1" applyFont="1" applyBorder="1" applyAlignment="1">
      <alignment horizontal="center"/>
    </xf>
    <xf numFmtId="3" fontId="48" fillId="0" borderId="27" xfId="0" applyNumberFormat="1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6" xfId="0" applyFont="1" applyBorder="1"/>
    <xf numFmtId="0" fontId="38" fillId="0" borderId="1" xfId="0" applyFont="1" applyBorder="1" applyAlignment="1"/>
    <xf numFmtId="187" fontId="49" fillId="0" borderId="22" xfId="1" applyNumberFormat="1" applyFont="1" applyBorder="1" applyAlignment="1">
      <alignment horizontal="center"/>
    </xf>
    <xf numFmtId="0" fontId="38" fillId="0" borderId="3" xfId="0" applyFont="1" applyBorder="1"/>
    <xf numFmtId="3" fontId="39" fillId="0" borderId="0" xfId="0" applyNumberFormat="1" applyFont="1" applyAlignment="1">
      <alignment horizontal="center"/>
    </xf>
    <xf numFmtId="0" fontId="38" fillId="0" borderId="3" xfId="0" applyFont="1" applyBorder="1" applyAlignment="1">
      <alignment horizontal="left"/>
    </xf>
    <xf numFmtId="0" fontId="39" fillId="0" borderId="0" xfId="0" applyFont="1" applyAlignment="1">
      <alignment horizontal="center"/>
    </xf>
    <xf numFmtId="0" fontId="38" fillId="0" borderId="6" xfId="0" applyFont="1" applyBorder="1" applyAlignment="1"/>
    <xf numFmtId="3" fontId="38" fillId="0" borderId="6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/>
    </xf>
    <xf numFmtId="3" fontId="38" fillId="0" borderId="2" xfId="0" applyNumberFormat="1" applyFont="1" applyBorder="1" applyAlignment="1">
      <alignment horizontal="center"/>
    </xf>
    <xf numFmtId="3" fontId="38" fillId="0" borderId="0" xfId="0" applyNumberFormat="1" applyFont="1" applyBorder="1" applyAlignment="1">
      <alignment horizontal="center"/>
    </xf>
    <xf numFmtId="3" fontId="38" fillId="0" borderId="0" xfId="0" applyNumberFormat="1" applyFont="1" applyBorder="1" applyAlignment="1"/>
    <xf numFmtId="3" fontId="39" fillId="0" borderId="0" xfId="0" applyNumberFormat="1" applyFont="1" applyBorder="1" applyAlignment="1">
      <alignment horizontal="right"/>
    </xf>
    <xf numFmtId="187" fontId="45" fillId="0" borderId="4" xfId="1" applyNumberFormat="1" applyFont="1" applyBorder="1"/>
    <xf numFmtId="3" fontId="34" fillId="0" borderId="22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3" fontId="32" fillId="0" borderId="22" xfId="0" applyNumberFormat="1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3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3" fontId="33" fillId="0" borderId="12" xfId="0" applyNumberFormat="1" applyFont="1" applyFill="1" applyBorder="1" applyAlignment="1">
      <alignment horizontal="center"/>
    </xf>
    <xf numFmtId="3" fontId="33" fillId="0" borderId="23" xfId="0" applyNumberFormat="1" applyFont="1" applyFill="1" applyBorder="1" applyAlignment="1">
      <alignment horizontal="center"/>
    </xf>
    <xf numFmtId="3" fontId="33" fillId="0" borderId="31" xfId="0" applyNumberFormat="1" applyFont="1" applyFill="1" applyBorder="1" applyAlignment="1">
      <alignment horizontal="center"/>
    </xf>
    <xf numFmtId="3" fontId="38" fillId="0" borderId="12" xfId="0" applyNumberFormat="1" applyFont="1" applyFill="1" applyBorder="1" applyAlignment="1">
      <alignment horizontal="center"/>
    </xf>
    <xf numFmtId="3" fontId="38" fillId="0" borderId="23" xfId="0" applyNumberFormat="1" applyFont="1" applyFill="1" applyBorder="1" applyAlignment="1">
      <alignment horizontal="center"/>
    </xf>
    <xf numFmtId="3" fontId="38" fillId="0" borderId="3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65" fillId="0" borderId="0" xfId="0" applyFont="1" applyAlignment="1">
      <alignment horizontal="left"/>
    </xf>
    <xf numFmtId="0" fontId="53" fillId="0" borderId="2" xfId="0" applyFont="1" applyBorder="1" applyAlignment="1">
      <alignment horizontal="left"/>
    </xf>
    <xf numFmtId="3" fontId="33" fillId="0" borderId="21" xfId="0" applyNumberFormat="1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Border="1" applyAlignment="1">
      <alignment horizontal="center"/>
    </xf>
    <xf numFmtId="0" fontId="33" fillId="0" borderId="2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 applyBorder="1" applyAlignment="1">
      <alignment horizontal="center"/>
    </xf>
    <xf numFmtId="0" fontId="38" fillId="0" borderId="2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3" fontId="11" fillId="0" borderId="12" xfId="0" applyNumberFormat="1" applyFont="1" applyFill="1" applyBorder="1" applyAlignment="1">
      <alignment horizontal="center"/>
    </xf>
    <xf numFmtId="3" fontId="11" fillId="0" borderId="23" xfId="0" applyNumberFormat="1" applyFont="1" applyFill="1" applyBorder="1" applyAlignment="1">
      <alignment horizontal="center"/>
    </xf>
    <xf numFmtId="3" fontId="11" fillId="0" borderId="3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61" fillId="0" borderId="0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38" fillId="0" borderId="23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38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Percent" xfId="3" builtinId="5"/>
    <cellStyle name="เครื่องหมายจุลภาค_บัญชีสรุปโครงการพัฒนา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226483</xdr:colOff>
      <xdr:row>0</xdr:row>
      <xdr:rowOff>164042</xdr:rowOff>
    </xdr:from>
    <xdr:to>
      <xdr:col>8</xdr:col>
      <xdr:colOff>323657</xdr:colOff>
      <xdr:row>1</xdr:row>
      <xdr:rowOff>213662</xdr:rowOff>
    </xdr:to>
    <xdr:sp macro="" textlink="">
      <xdr:nvSpPr>
        <xdr:cNvPr id="2" name="TextBox 1"/>
        <xdr:cNvSpPr txBox="1"/>
      </xdr:nvSpPr>
      <xdr:spPr>
        <a:xfrm>
          <a:off x="9313333" y="164042"/>
          <a:ext cx="525799" cy="32584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ผ.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03</a:t>
          </a:r>
        </a:p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762000</xdr:colOff>
      <xdr:row>0</xdr:row>
      <xdr:rowOff>257175</xdr:rowOff>
    </xdr:to>
    <xdr:sp macro="" textlink="">
      <xdr:nvSpPr>
        <xdr:cNvPr id="2" name="TextBox 1"/>
        <xdr:cNvSpPr txBox="1"/>
      </xdr:nvSpPr>
      <xdr:spPr>
        <a:xfrm>
          <a:off x="9439275" y="0"/>
          <a:ext cx="762000" cy="2571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แบบผ.</a:t>
          </a:r>
          <a:r>
            <a:rPr lang="en-US" sz="1600">
              <a:latin typeface="TH SarabunIT๙" panose="020B0500040200020003" pitchFamily="34" charset="-34"/>
              <a:cs typeface="TH SarabunIT๙" panose="020B0500040200020003" pitchFamily="34" charset="-34"/>
            </a:rPr>
            <a:t>02</a:t>
          </a:r>
        </a:p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762000</xdr:colOff>
      <xdr:row>0</xdr:row>
      <xdr:rowOff>257175</xdr:rowOff>
    </xdr:to>
    <xdr:sp macro="" textlink="">
      <xdr:nvSpPr>
        <xdr:cNvPr id="3" name="TextBox 1"/>
        <xdr:cNvSpPr txBox="1"/>
      </xdr:nvSpPr>
      <xdr:spPr>
        <a:xfrm>
          <a:off x="9515475" y="0"/>
          <a:ext cx="762000" cy="2571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แบบผ.</a:t>
          </a:r>
          <a:r>
            <a:rPr lang="en-US" sz="1600">
              <a:latin typeface="TH SarabunIT๙" panose="020B0500040200020003" pitchFamily="34" charset="-34"/>
              <a:cs typeface="TH SarabunIT๙" panose="020B0500040200020003" pitchFamily="34" charset="-34"/>
            </a:rPr>
            <a:t>02</a:t>
          </a:r>
        </a:p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1601257</xdr:colOff>
      <xdr:row>2</xdr:row>
      <xdr:rowOff>112183</xdr:rowOff>
    </xdr:from>
    <xdr:to>
      <xdr:col>11</xdr:col>
      <xdr:colOff>615965</xdr:colOff>
      <xdr:row>3</xdr:row>
      <xdr:rowOff>211667</xdr:rowOff>
    </xdr:to>
    <xdr:sp macro="" textlink="">
      <xdr:nvSpPr>
        <xdr:cNvPr id="3" name="TextBox 2"/>
        <xdr:cNvSpPr txBox="1"/>
      </xdr:nvSpPr>
      <xdr:spPr>
        <a:xfrm>
          <a:off x="9782174" y="112183"/>
          <a:ext cx="655124" cy="364067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ผ.</a:t>
          </a:r>
          <a:r>
            <a:rPr lang="en-US" sz="1600">
              <a:latin typeface="TH SarabunIT๙" panose="020B0500040200020003" pitchFamily="34" charset="-34"/>
              <a:cs typeface="TH SarabunIT๙" panose="020B0500040200020003" pitchFamily="34" charset="-34"/>
            </a:rPr>
            <a:t>02</a:t>
          </a:r>
        </a:p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106913</xdr:colOff>
      <xdr:row>0</xdr:row>
      <xdr:rowOff>95250</xdr:rowOff>
    </xdr:from>
    <xdr:to>
      <xdr:col>11</xdr:col>
      <xdr:colOff>767833</xdr:colOff>
      <xdr:row>1</xdr:row>
      <xdr:rowOff>169334</xdr:rowOff>
    </xdr:to>
    <xdr:sp macro="" textlink="">
      <xdr:nvSpPr>
        <xdr:cNvPr id="2" name="TextBox 1"/>
        <xdr:cNvSpPr txBox="1"/>
      </xdr:nvSpPr>
      <xdr:spPr>
        <a:xfrm>
          <a:off x="9155663" y="95250"/>
          <a:ext cx="660920" cy="336507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ผ.</a:t>
          </a:r>
          <a:r>
            <a:rPr lang="en-US" sz="1600">
              <a:latin typeface="TH SarabunIT๙" panose="020B0500040200020003" pitchFamily="34" charset="-34"/>
              <a:cs typeface="TH SarabunIT๙" panose="020B0500040200020003" pitchFamily="34" charset="-34"/>
            </a:rPr>
            <a:t>02</a:t>
          </a:r>
        </a:p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89859</xdr:colOff>
      <xdr:row>2</xdr:row>
      <xdr:rowOff>9213</xdr:rowOff>
    </xdr:from>
    <xdr:to>
      <xdr:col>11</xdr:col>
      <xdr:colOff>843632</xdr:colOff>
      <xdr:row>3</xdr:row>
      <xdr:rowOff>100105</xdr:rowOff>
    </xdr:to>
    <xdr:sp macro="" textlink="">
      <xdr:nvSpPr>
        <xdr:cNvPr id="2" name="TextBox 1"/>
        <xdr:cNvSpPr txBox="1"/>
      </xdr:nvSpPr>
      <xdr:spPr>
        <a:xfrm>
          <a:off x="9551958" y="584307"/>
          <a:ext cx="753773" cy="36046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แบบผ.</a:t>
          </a:r>
          <a:r>
            <a:rPr lang="en-US" sz="1600">
              <a:latin typeface="TH SarabunIT๙" panose="020B0500040200020003" pitchFamily="34" charset="-34"/>
              <a:cs typeface="TH SarabunIT๙" panose="020B0500040200020003" pitchFamily="34" charset="-34"/>
            </a:rPr>
            <a:t>02</a:t>
          </a:r>
        </a:p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1276350</xdr:colOff>
      <xdr:row>2</xdr:row>
      <xdr:rowOff>80559</xdr:rowOff>
    </xdr:from>
    <xdr:to>
      <xdr:col>11</xdr:col>
      <xdr:colOff>584460</xdr:colOff>
      <xdr:row>3</xdr:row>
      <xdr:rowOff>148169</xdr:rowOff>
    </xdr:to>
    <xdr:sp macro="" textlink="">
      <xdr:nvSpPr>
        <xdr:cNvPr id="2" name="TextBox 1"/>
        <xdr:cNvSpPr txBox="1"/>
      </xdr:nvSpPr>
      <xdr:spPr>
        <a:xfrm>
          <a:off x="9963150" y="690159"/>
          <a:ext cx="794010" cy="37241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แบบผ.</a:t>
          </a:r>
          <a:r>
            <a:rPr lang="en-US" sz="1600">
              <a:latin typeface="TH SarabunIT๙" panose="020B0500040200020003" pitchFamily="34" charset="-34"/>
              <a:cs typeface="TH SarabunIT๙" panose="020B0500040200020003" pitchFamily="34" charset="-34"/>
            </a:rPr>
            <a:t>02</a:t>
          </a:r>
        </a:p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613274</xdr:colOff>
      <xdr:row>1</xdr:row>
      <xdr:rowOff>85725</xdr:rowOff>
    </xdr:from>
    <xdr:to>
      <xdr:col>11</xdr:col>
      <xdr:colOff>323850</xdr:colOff>
      <xdr:row>2</xdr:row>
      <xdr:rowOff>123825</xdr:rowOff>
    </xdr:to>
    <xdr:sp macro="" textlink="">
      <xdr:nvSpPr>
        <xdr:cNvPr id="4" name="TextBox 3"/>
        <xdr:cNvSpPr txBox="1"/>
      </xdr:nvSpPr>
      <xdr:spPr>
        <a:xfrm>
          <a:off x="8880974" y="390525"/>
          <a:ext cx="691651" cy="30480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ผ.</a:t>
          </a:r>
          <a:r>
            <a:rPr lang="en-US" sz="1600">
              <a:latin typeface="TH SarabunIT๙" panose="020B0500040200020003" pitchFamily="34" charset="-34"/>
              <a:cs typeface="TH SarabunIT๙" panose="020B0500040200020003" pitchFamily="34" charset="-34"/>
            </a:rPr>
            <a:t>02</a:t>
          </a:r>
        </a:p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390525</xdr:colOff>
      <xdr:row>25</xdr:row>
      <xdr:rowOff>257175</xdr:rowOff>
    </xdr:from>
    <xdr:to>
      <xdr:col>13</xdr:col>
      <xdr:colOff>276225</xdr:colOff>
      <xdr:row>27</xdr:row>
      <xdr:rowOff>171450</xdr:rowOff>
    </xdr:to>
    <xdr:sp macro="" textlink="">
      <xdr:nvSpPr>
        <xdr:cNvPr id="4" name="TextBox 1"/>
        <xdr:cNvSpPr txBox="1"/>
      </xdr:nvSpPr>
      <xdr:spPr>
        <a:xfrm>
          <a:off x="8096250" y="5829300"/>
          <a:ext cx="8858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 </a:t>
          </a:r>
          <a:r>
            <a:rPr lang="en-US" sz="1400">
              <a:latin typeface="TH SarabunIT๙" panose="020B0500040200020003" pitchFamily="34" charset="-34"/>
              <a:cs typeface="TH SarabunIT๙" panose="020B0500040200020003" pitchFamily="34" charset="-34"/>
            </a:rPr>
            <a:t>02</a:t>
          </a:r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/</a:t>
          </a:r>
          <a:r>
            <a:rPr lang="en-US" sz="1400">
              <a:latin typeface="TH SarabunIT๙" panose="020B0500040200020003" pitchFamily="34" charset="-34"/>
              <a:cs typeface="TH SarabunIT๙" panose="020B0500040200020003" pitchFamily="34" charset="-34"/>
            </a:rPr>
            <a:t>1</a:t>
          </a:r>
          <a:endParaRPr lang="th-TH"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11</xdr:col>
      <xdr:colOff>476250</xdr:colOff>
      <xdr:row>0</xdr:row>
      <xdr:rowOff>114300</xdr:rowOff>
    </xdr:from>
    <xdr:to>
      <xdr:col>13</xdr:col>
      <xdr:colOff>295275</xdr:colOff>
      <xdr:row>2</xdr:row>
      <xdr:rowOff>38100</xdr:rowOff>
    </xdr:to>
    <xdr:sp macro="" textlink="">
      <xdr:nvSpPr>
        <xdr:cNvPr id="5" name="TextBox 2"/>
        <xdr:cNvSpPr txBox="1"/>
      </xdr:nvSpPr>
      <xdr:spPr>
        <a:xfrm>
          <a:off x="8943975" y="114300"/>
          <a:ext cx="103822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  <a:p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แบบ ผ </a:t>
          </a:r>
          <a:r>
            <a:rPr lang="en-US" sz="1100">
              <a:latin typeface="TH SarabunIT๙" panose="020B0500040200020003" pitchFamily="34" charset="-34"/>
              <a:cs typeface="TH SarabunIT๙" panose="020B0500040200020003" pitchFamily="34" charset="-34"/>
            </a:rPr>
            <a:t>02</a:t>
          </a:r>
          <a:r>
            <a:rPr lang="th-TH" sz="1100">
              <a:latin typeface="TH SarabunIT๙" panose="020B0500040200020003" pitchFamily="34" charset="-34"/>
              <a:cs typeface="TH SarabunIT๙" panose="020B0500040200020003" pitchFamily="34" charset="-34"/>
            </a:rPr>
            <a:t>/</a:t>
          </a:r>
          <a:r>
            <a:rPr lang="en-US" sz="1100">
              <a:latin typeface="TH SarabunIT๙" panose="020B0500040200020003" pitchFamily="34" charset="-34"/>
              <a:cs typeface="TH SarabunIT๙" panose="020B0500040200020003" pitchFamily="34" charset="-34"/>
            </a:rPr>
            <a:t>1</a:t>
          </a:r>
          <a:endParaRPr lang="th-TH" sz="11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Q111"/>
  <sheetViews>
    <sheetView tabSelected="1" view="pageBreakPreview" zoomScale="98" zoomScaleNormal="90" zoomScaleSheetLayoutView="98" workbookViewId="0">
      <selection activeCell="B18" sqref="B18"/>
    </sheetView>
  </sheetViews>
  <sheetFormatPr defaultRowHeight="24" customHeight="1"/>
  <cols>
    <col min="1" max="1" width="3" style="1" customWidth="1"/>
    <col min="2" max="2" width="21.42578125" style="1" customWidth="1"/>
    <col min="3" max="3" width="23.140625" style="1" customWidth="1"/>
    <col min="4" max="4" width="14.5703125" style="1" customWidth="1"/>
    <col min="5" max="5" width="9.85546875" style="1" customWidth="1"/>
    <col min="6" max="6" width="9.85546875" style="6" customWidth="1"/>
    <col min="7" max="7" width="10.140625" style="1" customWidth="1"/>
    <col min="8" max="8" width="10.28515625" style="1" customWidth="1"/>
    <col min="9" max="9" width="9.85546875" style="1" customWidth="1"/>
    <col min="10" max="10" width="10.28515625" style="1" customWidth="1"/>
    <col min="11" max="11" width="19.28515625" style="1" customWidth="1"/>
    <col min="12" max="12" width="13.7109375" style="1" customWidth="1"/>
    <col min="13" max="16384" width="9.140625" style="1"/>
  </cols>
  <sheetData>
    <row r="1" spans="1:16" s="98" customFormat="1" ht="21" customHeight="1">
      <c r="A1" s="757" t="s">
        <v>0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</row>
    <row r="2" spans="1:16" s="98" customFormat="1" ht="21" customHeight="1">
      <c r="A2" s="758" t="s">
        <v>929</v>
      </c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</row>
    <row r="3" spans="1:16" s="98" customFormat="1" ht="21" customHeight="1">
      <c r="A3" s="758" t="s">
        <v>44</v>
      </c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</row>
    <row r="4" spans="1:16" s="17" customFormat="1" ht="21" customHeight="1">
      <c r="A4" s="534"/>
      <c r="B4" s="276"/>
      <c r="C4" s="534"/>
      <c r="D4" s="534"/>
      <c r="E4" s="534"/>
      <c r="F4" s="534"/>
      <c r="G4" s="534"/>
      <c r="H4" s="534"/>
      <c r="I4" s="534"/>
      <c r="J4" s="534"/>
      <c r="K4" s="534"/>
      <c r="L4" s="534"/>
    </row>
    <row r="5" spans="1:16" s="17" customFormat="1" ht="21" customHeight="1">
      <c r="A5" s="534"/>
      <c r="B5" s="276" t="s">
        <v>926</v>
      </c>
      <c r="C5" s="534"/>
      <c r="D5" s="534"/>
      <c r="E5" s="534"/>
      <c r="F5" s="534"/>
      <c r="G5" s="534"/>
      <c r="H5" s="534"/>
      <c r="I5" s="534"/>
      <c r="J5" s="534"/>
      <c r="K5" s="534"/>
      <c r="L5" s="534"/>
    </row>
    <row r="6" spans="1:16" s="17" customFormat="1" ht="21" customHeight="1">
      <c r="A6" s="534"/>
      <c r="B6" s="307" t="s">
        <v>927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</row>
    <row r="7" spans="1:16" s="17" customFormat="1" ht="20.100000000000001" customHeight="1">
      <c r="A7" s="308"/>
      <c r="B7" s="307" t="s">
        <v>928</v>
      </c>
      <c r="C7" s="282"/>
      <c r="D7" s="282"/>
      <c r="E7" s="282"/>
      <c r="F7" s="282"/>
      <c r="G7" s="282"/>
      <c r="H7" s="282"/>
      <c r="I7" s="282"/>
      <c r="J7" s="282"/>
      <c r="K7" s="282"/>
      <c r="L7" s="282"/>
      <c r="P7" s="73"/>
    </row>
    <row r="8" spans="1:16" s="17" customFormat="1" ht="20.100000000000001" customHeight="1">
      <c r="A8" s="308"/>
      <c r="B8" s="307" t="s">
        <v>512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</row>
    <row r="9" spans="1:16" s="17" customFormat="1" ht="20.100000000000001" customHeight="1">
      <c r="A9" s="309"/>
      <c r="B9" s="309"/>
      <c r="C9" s="310"/>
      <c r="D9" s="398" t="s">
        <v>18</v>
      </c>
      <c r="E9" s="747" t="s">
        <v>28</v>
      </c>
      <c r="F9" s="748"/>
      <c r="G9" s="748"/>
      <c r="H9" s="748"/>
      <c r="I9" s="749"/>
      <c r="J9" s="535" t="s">
        <v>26</v>
      </c>
      <c r="K9" s="311" t="s">
        <v>29</v>
      </c>
      <c r="L9" s="313" t="s">
        <v>20</v>
      </c>
    </row>
    <row r="10" spans="1:16" s="17" customFormat="1" ht="20.100000000000001" customHeight="1">
      <c r="A10" s="314" t="s">
        <v>14</v>
      </c>
      <c r="B10" s="314" t="s">
        <v>25</v>
      </c>
      <c r="C10" s="315" t="s">
        <v>16</v>
      </c>
      <c r="D10" s="399" t="s">
        <v>21</v>
      </c>
      <c r="E10" s="311">
        <v>2561</v>
      </c>
      <c r="F10" s="311">
        <v>2562</v>
      </c>
      <c r="G10" s="311">
        <v>2563</v>
      </c>
      <c r="H10" s="311">
        <v>2564</v>
      </c>
      <c r="I10" s="311">
        <v>2565</v>
      </c>
      <c r="J10" s="314" t="s">
        <v>27</v>
      </c>
      <c r="K10" s="314" t="s">
        <v>22</v>
      </c>
      <c r="L10" s="316" t="s">
        <v>23</v>
      </c>
    </row>
    <row r="11" spans="1:16" s="17" customFormat="1" ht="20.100000000000001" customHeight="1">
      <c r="A11" s="327"/>
      <c r="B11" s="327"/>
      <c r="C11" s="328"/>
      <c r="D11" s="436"/>
      <c r="E11" s="329" t="s">
        <v>1</v>
      </c>
      <c r="F11" s="329" t="s">
        <v>1</v>
      </c>
      <c r="G11" s="318" t="s">
        <v>1</v>
      </c>
      <c r="H11" s="318" t="s">
        <v>1</v>
      </c>
      <c r="I11" s="318" t="s">
        <v>1</v>
      </c>
      <c r="J11" s="319"/>
      <c r="K11" s="327"/>
      <c r="L11" s="330"/>
    </row>
    <row r="12" spans="1:16" s="17" customFormat="1" ht="20.100000000000001" customHeight="1">
      <c r="A12" s="497">
        <v>1</v>
      </c>
      <c r="B12" s="461" t="s">
        <v>476</v>
      </c>
      <c r="C12" s="297" t="s">
        <v>739</v>
      </c>
      <c r="D12" s="454" t="s">
        <v>137</v>
      </c>
      <c r="E12" s="417">
        <v>100000</v>
      </c>
      <c r="F12" s="549">
        <v>100000</v>
      </c>
      <c r="G12" s="550">
        <v>100000</v>
      </c>
      <c r="H12" s="551">
        <v>100000</v>
      </c>
      <c r="I12" s="551">
        <v>100000</v>
      </c>
      <c r="J12" s="539" t="s">
        <v>149</v>
      </c>
      <c r="K12" s="293" t="s">
        <v>143</v>
      </c>
      <c r="L12" s="291" t="s">
        <v>101</v>
      </c>
    </row>
    <row r="13" spans="1:16" s="17" customFormat="1" ht="20.100000000000001" customHeight="1">
      <c r="A13" s="497"/>
      <c r="B13" s="461" t="s">
        <v>477</v>
      </c>
      <c r="C13" s="297" t="s">
        <v>13</v>
      </c>
      <c r="D13" s="454"/>
      <c r="E13" s="417"/>
      <c r="F13" s="549"/>
      <c r="G13" s="550"/>
      <c r="H13" s="417"/>
      <c r="I13" s="417"/>
      <c r="J13" s="463" t="s">
        <v>150</v>
      </c>
      <c r="K13" s="293" t="s">
        <v>144</v>
      </c>
      <c r="L13" s="291"/>
    </row>
    <row r="14" spans="1:16" s="17" customFormat="1" ht="20.100000000000001" customHeight="1">
      <c r="A14" s="497"/>
      <c r="B14" s="461"/>
      <c r="C14" s="297"/>
      <c r="D14" s="454"/>
      <c r="E14" s="417"/>
      <c r="F14" s="549"/>
      <c r="G14" s="552"/>
      <c r="H14" s="417"/>
      <c r="I14" s="417"/>
      <c r="J14" s="463"/>
      <c r="K14" s="361"/>
      <c r="L14" s="291"/>
    </row>
    <row r="15" spans="1:16" s="17" customFormat="1" ht="20.100000000000001" customHeight="1">
      <c r="A15" s="291">
        <v>2</v>
      </c>
      <c r="B15" s="461" t="s">
        <v>138</v>
      </c>
      <c r="C15" s="297" t="s">
        <v>739</v>
      </c>
      <c r="D15" s="454" t="s">
        <v>139</v>
      </c>
      <c r="E15" s="292" t="s">
        <v>64</v>
      </c>
      <c r="F15" s="553">
        <v>300000</v>
      </c>
      <c r="G15" s="300">
        <v>300000</v>
      </c>
      <c r="H15" s="292">
        <v>300000</v>
      </c>
      <c r="I15" s="292">
        <v>300000</v>
      </c>
      <c r="J15" s="463" t="s">
        <v>149</v>
      </c>
      <c r="K15" s="293" t="s">
        <v>147</v>
      </c>
      <c r="L15" s="291" t="s">
        <v>101</v>
      </c>
    </row>
    <row r="16" spans="1:16" s="17" customFormat="1" ht="20.100000000000001" customHeight="1">
      <c r="A16" s="291"/>
      <c r="B16" s="461"/>
      <c r="C16" s="297" t="s">
        <v>13</v>
      </c>
      <c r="D16" s="454"/>
      <c r="E16" s="293"/>
      <c r="F16" s="425"/>
      <c r="G16" s="371"/>
      <c r="H16" s="293"/>
      <c r="I16" s="293"/>
      <c r="J16" s="463" t="s">
        <v>150</v>
      </c>
      <c r="K16" s="293" t="s">
        <v>148</v>
      </c>
      <c r="L16" s="291"/>
    </row>
    <row r="17" spans="1:17" s="17" customFormat="1" ht="20.100000000000001" customHeight="1">
      <c r="A17" s="291">
        <v>3</v>
      </c>
      <c r="B17" s="461" t="s">
        <v>1095</v>
      </c>
      <c r="C17" s="297" t="s">
        <v>140</v>
      </c>
      <c r="D17" s="554" t="s">
        <v>141</v>
      </c>
      <c r="E17" s="292">
        <v>7000000</v>
      </c>
      <c r="F17" s="292">
        <v>7000000</v>
      </c>
      <c r="G17" s="292">
        <v>7000000</v>
      </c>
      <c r="H17" s="292">
        <v>7000000</v>
      </c>
      <c r="I17" s="292">
        <v>7000000</v>
      </c>
      <c r="J17" s="463" t="s">
        <v>149</v>
      </c>
      <c r="K17" s="293" t="s">
        <v>145</v>
      </c>
      <c r="L17" s="291" t="s">
        <v>47</v>
      </c>
      <c r="Q17" s="72"/>
    </row>
    <row r="18" spans="1:17" s="17" customFormat="1" ht="21.75" customHeight="1">
      <c r="A18" s="291"/>
      <c r="B18" s="613" t="s">
        <v>1048</v>
      </c>
      <c r="C18" s="297" t="s">
        <v>1048</v>
      </c>
      <c r="D18" s="554" t="s">
        <v>142</v>
      </c>
      <c r="E18" s="292" t="s">
        <v>9</v>
      </c>
      <c r="F18" s="553" t="s">
        <v>9</v>
      </c>
      <c r="G18" s="292" t="s">
        <v>9</v>
      </c>
      <c r="H18" s="292" t="s">
        <v>9</v>
      </c>
      <c r="I18" s="292" t="s">
        <v>9</v>
      </c>
      <c r="J18" s="463" t="s">
        <v>150</v>
      </c>
      <c r="K18" s="293" t="s">
        <v>146</v>
      </c>
      <c r="L18" s="291"/>
    </row>
    <row r="19" spans="1:17" s="19" customFormat="1" ht="20.100000000000001" customHeight="1">
      <c r="A19" s="352"/>
      <c r="B19" s="293"/>
      <c r="C19" s="293"/>
      <c r="D19" s="293"/>
      <c r="E19" s="292"/>
      <c r="F19" s="361"/>
      <c r="G19" s="291"/>
      <c r="H19" s="291"/>
      <c r="I19" s="291"/>
      <c r="J19" s="363"/>
      <c r="K19" s="293" t="s">
        <v>9</v>
      </c>
      <c r="L19" s="291"/>
    </row>
    <row r="20" spans="1:17" s="17" customFormat="1" ht="20.100000000000001" customHeight="1">
      <c r="A20" s="352">
        <v>4</v>
      </c>
      <c r="B20" s="293" t="s">
        <v>453</v>
      </c>
      <c r="C20" s="293" t="s">
        <v>450</v>
      </c>
      <c r="D20" s="293" t="s">
        <v>451</v>
      </c>
      <c r="E20" s="292">
        <v>30000</v>
      </c>
      <c r="F20" s="296">
        <v>30000</v>
      </c>
      <c r="G20" s="291">
        <v>30000</v>
      </c>
      <c r="H20" s="291">
        <v>30000</v>
      </c>
      <c r="I20" s="291">
        <v>30000</v>
      </c>
      <c r="J20" s="363" t="s">
        <v>131</v>
      </c>
      <c r="K20" s="293" t="s">
        <v>145</v>
      </c>
      <c r="L20" s="291" t="s">
        <v>101</v>
      </c>
    </row>
    <row r="21" spans="1:17" s="24" customFormat="1" ht="20.100000000000001" customHeight="1">
      <c r="A21" s="352"/>
      <c r="B21" s="293"/>
      <c r="C21" s="293"/>
      <c r="D21" s="293" t="s">
        <v>452</v>
      </c>
      <c r="E21" s="292"/>
      <c r="F21" s="296"/>
      <c r="G21" s="291"/>
      <c r="H21" s="291"/>
      <c r="I21" s="291"/>
      <c r="J21" s="363"/>
      <c r="K21" s="293" t="s">
        <v>146</v>
      </c>
      <c r="L21" s="291"/>
    </row>
    <row r="22" spans="1:17" s="19" customFormat="1" ht="20.100000000000001" customHeight="1">
      <c r="A22" s="366"/>
      <c r="B22" s="366"/>
      <c r="C22" s="366"/>
      <c r="D22" s="366"/>
      <c r="E22" s="428"/>
      <c r="F22" s="555"/>
      <c r="G22" s="428"/>
      <c r="H22" s="428"/>
      <c r="I22" s="428"/>
      <c r="J22" s="556"/>
      <c r="K22" s="366"/>
      <c r="L22" s="366"/>
    </row>
    <row r="23" spans="1:17" s="19" customFormat="1" ht="20.100000000000001" customHeight="1">
      <c r="A23" s="475"/>
      <c r="B23" s="475"/>
      <c r="C23" s="475"/>
      <c r="D23" s="475"/>
      <c r="E23" s="557">
        <f>SUM(E12:E22)</f>
        <v>7130000</v>
      </c>
      <c r="F23" s="557">
        <f t="shared" ref="F23:I23" si="0">SUM(F12:F22)</f>
        <v>7430000</v>
      </c>
      <c r="G23" s="557">
        <f t="shared" si="0"/>
        <v>7430000</v>
      </c>
      <c r="H23" s="557">
        <f t="shared" si="0"/>
        <v>7430000</v>
      </c>
      <c r="I23" s="557">
        <f t="shared" si="0"/>
        <v>7430000</v>
      </c>
      <c r="J23" s="558"/>
      <c r="K23" s="475"/>
      <c r="L23" s="334" t="s">
        <v>1006</v>
      </c>
    </row>
    <row r="24" spans="1:17" s="19" customFormat="1" ht="20.100000000000001" customHeight="1">
      <c r="A24" s="475"/>
      <c r="B24" s="475"/>
      <c r="C24" s="475"/>
      <c r="D24" s="475"/>
      <c r="E24" s="557"/>
      <c r="F24" s="557"/>
      <c r="G24" s="557"/>
      <c r="H24" s="557"/>
      <c r="I24" s="557"/>
      <c r="J24" s="558"/>
      <c r="K24" s="475"/>
      <c r="L24" s="475"/>
    </row>
    <row r="25" spans="1:17" s="19" customFormat="1" ht="20.100000000000001" customHeight="1">
      <c r="A25" s="475"/>
      <c r="B25" s="475"/>
      <c r="C25" s="475"/>
      <c r="D25" s="475"/>
      <c r="E25" s="559"/>
      <c r="F25" s="559"/>
      <c r="G25" s="559"/>
      <c r="H25" s="559"/>
      <c r="I25" s="559"/>
      <c r="J25" s="558"/>
      <c r="K25" s="475"/>
      <c r="L25" s="475"/>
    </row>
    <row r="26" spans="1:17" s="73" customFormat="1" ht="20.100000000000001" customHeight="1">
      <c r="A26" s="297"/>
      <c r="B26" s="560" t="s">
        <v>512</v>
      </c>
      <c r="C26" s="560"/>
      <c r="D26" s="560"/>
      <c r="E26" s="560"/>
      <c r="F26" s="560"/>
      <c r="G26" s="560"/>
      <c r="H26" s="299"/>
      <c r="I26" s="304"/>
      <c r="J26" s="297"/>
      <c r="K26" s="297"/>
      <c r="L26" s="297"/>
    </row>
    <row r="27" spans="1:17" s="17" customFormat="1" ht="20.100000000000001" customHeight="1">
      <c r="A27" s="337"/>
      <c r="B27" s="337"/>
      <c r="C27" s="338"/>
      <c r="D27" s="339" t="s">
        <v>18</v>
      </c>
      <c r="E27" s="750" t="s">
        <v>28</v>
      </c>
      <c r="F27" s="751"/>
      <c r="G27" s="751"/>
      <c r="H27" s="751"/>
      <c r="I27" s="752"/>
      <c r="J27" s="340" t="s">
        <v>26</v>
      </c>
      <c r="K27" s="339" t="s">
        <v>29</v>
      </c>
      <c r="L27" s="341" t="s">
        <v>20</v>
      </c>
    </row>
    <row r="28" spans="1:17" s="17" customFormat="1" ht="20.100000000000001" customHeight="1">
      <c r="A28" s="342" t="s">
        <v>14</v>
      </c>
      <c r="B28" s="342" t="s">
        <v>25</v>
      </c>
      <c r="C28" s="343" t="s">
        <v>16</v>
      </c>
      <c r="D28" s="342" t="s">
        <v>21</v>
      </c>
      <c r="E28" s="339">
        <v>2561</v>
      </c>
      <c r="F28" s="339">
        <v>2562</v>
      </c>
      <c r="G28" s="339">
        <v>2563</v>
      </c>
      <c r="H28" s="339">
        <v>2564</v>
      </c>
      <c r="I28" s="339">
        <v>2565</v>
      </c>
      <c r="J28" s="342" t="s">
        <v>27</v>
      </c>
      <c r="K28" s="342" t="s">
        <v>22</v>
      </c>
      <c r="L28" s="344" t="s">
        <v>23</v>
      </c>
    </row>
    <row r="29" spans="1:17" s="17" customFormat="1" ht="20.100000000000001" customHeight="1">
      <c r="A29" s="375"/>
      <c r="B29" s="375"/>
      <c r="C29" s="376"/>
      <c r="D29" s="375"/>
      <c r="E29" s="377" t="s">
        <v>1</v>
      </c>
      <c r="F29" s="377" t="s">
        <v>1</v>
      </c>
      <c r="G29" s="346" t="s">
        <v>1</v>
      </c>
      <c r="H29" s="346" t="s">
        <v>1</v>
      </c>
      <c r="I29" s="346" t="s">
        <v>1</v>
      </c>
      <c r="J29" s="346"/>
      <c r="K29" s="375"/>
      <c r="L29" s="378"/>
    </row>
    <row r="30" spans="1:17" s="17" customFormat="1" ht="20.100000000000001" customHeight="1">
      <c r="A30" s="291">
        <v>1</v>
      </c>
      <c r="B30" s="561" t="s">
        <v>741</v>
      </c>
      <c r="C30" s="371" t="s">
        <v>151</v>
      </c>
      <c r="D30" s="298" t="s">
        <v>152</v>
      </c>
      <c r="E30" s="292">
        <v>30000</v>
      </c>
      <c r="F30" s="292">
        <v>30000</v>
      </c>
      <c r="G30" s="292">
        <v>30000</v>
      </c>
      <c r="H30" s="292">
        <v>30000</v>
      </c>
      <c r="I30" s="292">
        <v>30000</v>
      </c>
      <c r="J30" s="292" t="s">
        <v>131</v>
      </c>
      <c r="K30" s="411" t="s">
        <v>158</v>
      </c>
      <c r="L30" s="291" t="s">
        <v>47</v>
      </c>
    </row>
    <row r="31" spans="1:17" s="17" customFormat="1" ht="20.100000000000001" customHeight="1">
      <c r="A31" s="291"/>
      <c r="B31" s="561" t="s">
        <v>740</v>
      </c>
      <c r="C31" s="371"/>
      <c r="D31" s="454"/>
      <c r="E31" s="292"/>
      <c r="F31" s="292"/>
      <c r="G31" s="292"/>
      <c r="H31" s="292"/>
      <c r="I31" s="292"/>
      <c r="J31" s="463"/>
      <c r="K31" s="293"/>
      <c r="L31" s="291"/>
    </row>
    <row r="32" spans="1:17" s="17" customFormat="1" ht="20.100000000000001" customHeight="1">
      <c r="A32" s="497">
        <v>2</v>
      </c>
      <c r="B32" s="461" t="s">
        <v>153</v>
      </c>
      <c r="C32" s="371" t="s">
        <v>151</v>
      </c>
      <c r="D32" s="454" t="s">
        <v>152</v>
      </c>
      <c r="E32" s="292">
        <v>30000</v>
      </c>
      <c r="F32" s="292">
        <v>30000</v>
      </c>
      <c r="G32" s="292">
        <v>30000</v>
      </c>
      <c r="H32" s="292">
        <v>30000</v>
      </c>
      <c r="I32" s="292">
        <v>30000</v>
      </c>
      <c r="J32" s="292" t="s">
        <v>131</v>
      </c>
      <c r="K32" s="293" t="s">
        <v>158</v>
      </c>
      <c r="L32" s="291" t="s">
        <v>47</v>
      </c>
    </row>
    <row r="33" spans="1:12" s="17" customFormat="1" ht="20.100000000000001" customHeight="1">
      <c r="A33" s="497"/>
      <c r="B33" s="461" t="s">
        <v>168</v>
      </c>
      <c r="C33" s="371"/>
      <c r="D33" s="454"/>
      <c r="E33" s="292"/>
      <c r="F33" s="292"/>
      <c r="G33" s="292"/>
      <c r="H33" s="292"/>
      <c r="I33" s="292"/>
      <c r="J33" s="363"/>
      <c r="K33" s="293"/>
      <c r="L33" s="291"/>
    </row>
    <row r="34" spans="1:12" s="24" customFormat="1" ht="20.100000000000001" customHeight="1">
      <c r="A34" s="291">
        <v>3</v>
      </c>
      <c r="B34" s="363" t="s">
        <v>742</v>
      </c>
      <c r="C34" s="293" t="s">
        <v>154</v>
      </c>
      <c r="D34" s="454" t="s">
        <v>155</v>
      </c>
      <c r="E34" s="292">
        <v>300000</v>
      </c>
      <c r="F34" s="292">
        <v>300000</v>
      </c>
      <c r="G34" s="292">
        <v>300000</v>
      </c>
      <c r="H34" s="292">
        <v>300000</v>
      </c>
      <c r="I34" s="292">
        <v>300000</v>
      </c>
      <c r="J34" s="292" t="s">
        <v>131</v>
      </c>
      <c r="K34" s="293" t="s">
        <v>159</v>
      </c>
      <c r="L34" s="291" t="s">
        <v>47</v>
      </c>
    </row>
    <row r="35" spans="1:12" s="17" customFormat="1" ht="20.100000000000001" customHeight="1">
      <c r="A35" s="291"/>
      <c r="B35" s="293" t="s">
        <v>167</v>
      </c>
      <c r="C35" s="293" t="s">
        <v>156</v>
      </c>
      <c r="D35" s="291" t="s">
        <v>157</v>
      </c>
      <c r="E35" s="296"/>
      <c r="F35" s="296"/>
      <c r="G35" s="291"/>
      <c r="H35" s="291"/>
      <c r="I35" s="291"/>
      <c r="J35" s="363"/>
      <c r="K35" s="293"/>
      <c r="L35" s="291"/>
    </row>
    <row r="36" spans="1:12" s="19" customFormat="1" ht="20.100000000000001" customHeight="1">
      <c r="A36" s="352">
        <v>4</v>
      </c>
      <c r="B36" s="293" t="s">
        <v>743</v>
      </c>
      <c r="C36" s="371" t="s">
        <v>151</v>
      </c>
      <c r="D36" s="291" t="s">
        <v>152</v>
      </c>
      <c r="E36" s="292">
        <v>10000</v>
      </c>
      <c r="F36" s="296">
        <v>10000</v>
      </c>
      <c r="G36" s="292" t="s">
        <v>64</v>
      </c>
      <c r="H36" s="292">
        <v>10000</v>
      </c>
      <c r="I36" s="292">
        <v>10000</v>
      </c>
      <c r="J36" s="292" t="s">
        <v>131</v>
      </c>
      <c r="K36" s="293" t="s">
        <v>158</v>
      </c>
      <c r="L36" s="291" t="s">
        <v>47</v>
      </c>
    </row>
    <row r="37" spans="1:12" s="17" customFormat="1" ht="20.100000000000001" customHeight="1">
      <c r="A37" s="352"/>
      <c r="B37" s="293" t="s">
        <v>745</v>
      </c>
      <c r="C37" s="293"/>
      <c r="D37" s="293"/>
      <c r="E37" s="292"/>
      <c r="F37" s="296"/>
      <c r="G37" s="291"/>
      <c r="H37" s="291"/>
      <c r="I37" s="291"/>
      <c r="J37" s="363"/>
      <c r="K37" s="293"/>
      <c r="L37" s="291"/>
    </row>
    <row r="38" spans="1:12" s="24" customFormat="1" ht="20.100000000000001" customHeight="1">
      <c r="A38" s="352"/>
      <c r="B38" s="293" t="s">
        <v>744</v>
      </c>
      <c r="C38" s="371"/>
      <c r="D38" s="293"/>
      <c r="E38" s="292"/>
      <c r="F38" s="296"/>
      <c r="G38" s="417"/>
      <c r="H38" s="417"/>
      <c r="I38" s="417"/>
      <c r="J38" s="363"/>
      <c r="K38" s="293"/>
      <c r="L38" s="291"/>
    </row>
    <row r="39" spans="1:12" s="17" customFormat="1" ht="20.100000000000001" customHeight="1">
      <c r="A39" s="352"/>
      <c r="B39" s="291"/>
      <c r="C39" s="293"/>
      <c r="D39" s="293"/>
      <c r="E39" s="427"/>
      <c r="F39" s="296"/>
      <c r="G39" s="291"/>
      <c r="H39" s="291"/>
      <c r="I39" s="291"/>
      <c r="J39" s="363"/>
      <c r="K39" s="293"/>
      <c r="L39" s="291"/>
    </row>
    <row r="40" spans="1:12" s="19" customFormat="1" ht="20.100000000000001" customHeight="1">
      <c r="A40" s="366"/>
      <c r="B40" s="366"/>
      <c r="C40" s="366"/>
      <c r="D40" s="366"/>
      <c r="E40" s="428"/>
      <c r="F40" s="555"/>
      <c r="G40" s="428"/>
      <c r="H40" s="428"/>
      <c r="I40" s="428"/>
      <c r="J40" s="556"/>
      <c r="K40" s="366"/>
      <c r="L40" s="366"/>
    </row>
    <row r="41" spans="1:12" s="19" customFormat="1" ht="20.100000000000001" customHeight="1">
      <c r="A41" s="371"/>
      <c r="B41" s="371"/>
      <c r="C41" s="371"/>
      <c r="D41" s="371"/>
      <c r="E41" s="383">
        <f>SUM(E30:E40)</f>
        <v>370000</v>
      </c>
      <c r="F41" s="383">
        <f t="shared" ref="F41:I41" si="1">SUM(F30:F40)</f>
        <v>370000</v>
      </c>
      <c r="G41" s="383">
        <f t="shared" si="1"/>
        <v>360000</v>
      </c>
      <c r="H41" s="383">
        <f t="shared" si="1"/>
        <v>370000</v>
      </c>
      <c r="I41" s="383">
        <f t="shared" si="1"/>
        <v>370000</v>
      </c>
      <c r="J41" s="562"/>
      <c r="K41" s="371"/>
      <c r="L41" s="301" t="s">
        <v>1078</v>
      </c>
    </row>
    <row r="42" spans="1:12" s="19" customFormat="1" ht="20.100000000000001" customHeight="1">
      <c r="A42" s="371"/>
      <c r="B42" s="371"/>
      <c r="C42" s="371"/>
      <c r="D42" s="371"/>
      <c r="E42" s="563"/>
      <c r="F42" s="563"/>
      <c r="G42" s="563"/>
      <c r="H42" s="563"/>
      <c r="I42" s="563"/>
      <c r="J42" s="562"/>
      <c r="K42" s="371"/>
      <c r="L42" s="371"/>
    </row>
    <row r="43" spans="1:12" s="19" customFormat="1" ht="20.100000000000001" customHeight="1">
      <c r="A43" s="371"/>
      <c r="B43" s="371"/>
      <c r="C43" s="371"/>
      <c r="D43" s="371"/>
      <c r="E43" s="563"/>
      <c r="F43" s="563"/>
      <c r="G43" s="563"/>
      <c r="H43" s="563"/>
      <c r="I43" s="563"/>
      <c r="J43" s="562"/>
      <c r="K43" s="371"/>
      <c r="L43" s="371"/>
    </row>
    <row r="44" spans="1:12" s="73" customFormat="1" ht="20.100000000000001" customHeight="1">
      <c r="A44" s="282"/>
      <c r="B44" s="538" t="s">
        <v>512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</row>
    <row r="45" spans="1:12" s="17" customFormat="1" ht="20.100000000000001" customHeight="1">
      <c r="A45" s="309"/>
      <c r="B45" s="309"/>
      <c r="C45" s="310"/>
      <c r="D45" s="311" t="s">
        <v>18</v>
      </c>
      <c r="E45" s="747" t="s">
        <v>28</v>
      </c>
      <c r="F45" s="748"/>
      <c r="G45" s="748"/>
      <c r="H45" s="748"/>
      <c r="I45" s="749"/>
      <c r="J45" s="535" t="s">
        <v>26</v>
      </c>
      <c r="K45" s="311" t="s">
        <v>29</v>
      </c>
      <c r="L45" s="313" t="s">
        <v>20</v>
      </c>
    </row>
    <row r="46" spans="1:12" s="19" customFormat="1" ht="20.100000000000001" customHeight="1">
      <c r="A46" s="314" t="s">
        <v>14</v>
      </c>
      <c r="B46" s="314" t="s">
        <v>25</v>
      </c>
      <c r="C46" s="315" t="s">
        <v>16</v>
      </c>
      <c r="D46" s="314" t="s">
        <v>21</v>
      </c>
      <c r="E46" s="311">
        <v>2561</v>
      </c>
      <c r="F46" s="311">
        <v>2562</v>
      </c>
      <c r="G46" s="311">
        <v>2563</v>
      </c>
      <c r="H46" s="311">
        <v>2564</v>
      </c>
      <c r="I46" s="311">
        <v>2564</v>
      </c>
      <c r="J46" s="314" t="s">
        <v>27</v>
      </c>
      <c r="K46" s="314" t="s">
        <v>22</v>
      </c>
      <c r="L46" s="316" t="s">
        <v>23</v>
      </c>
    </row>
    <row r="47" spans="1:12" s="19" customFormat="1" ht="20.100000000000001" customHeight="1">
      <c r="A47" s="327"/>
      <c r="B47" s="327"/>
      <c r="C47" s="328"/>
      <c r="D47" s="327"/>
      <c r="E47" s="329" t="s">
        <v>1</v>
      </c>
      <c r="F47" s="329" t="s">
        <v>1</v>
      </c>
      <c r="G47" s="318" t="s">
        <v>1</v>
      </c>
      <c r="H47" s="318" t="s">
        <v>1</v>
      </c>
      <c r="I47" s="318" t="s">
        <v>1</v>
      </c>
      <c r="J47" s="318"/>
      <c r="K47" s="327"/>
      <c r="L47" s="330"/>
    </row>
    <row r="48" spans="1:12" s="24" customFormat="1" ht="20.100000000000001" customHeight="1">
      <c r="A48" s="291">
        <v>1</v>
      </c>
      <c r="B48" s="293" t="s">
        <v>1045</v>
      </c>
      <c r="C48" s="297" t="s">
        <v>160</v>
      </c>
      <c r="D48" s="291" t="s">
        <v>251</v>
      </c>
      <c r="E48" s="300">
        <v>200000</v>
      </c>
      <c r="F48" s="292">
        <v>300000</v>
      </c>
      <c r="G48" s="300">
        <v>300000</v>
      </c>
      <c r="H48" s="295">
        <v>300000</v>
      </c>
      <c r="I48" s="295">
        <v>300000</v>
      </c>
      <c r="J48" s="539" t="s">
        <v>131</v>
      </c>
      <c r="K48" s="293" t="s">
        <v>163</v>
      </c>
      <c r="L48" s="298" t="s">
        <v>101</v>
      </c>
    </row>
    <row r="49" spans="1:12" s="24" customFormat="1" ht="20.100000000000001" customHeight="1">
      <c r="A49" s="291"/>
      <c r="B49" s="293" t="s">
        <v>746</v>
      </c>
      <c r="C49" s="297"/>
      <c r="D49" s="291"/>
      <c r="E49" s="371"/>
      <c r="F49" s="293"/>
      <c r="G49" s="371"/>
      <c r="H49" s="293"/>
      <c r="I49" s="293"/>
      <c r="J49" s="363"/>
      <c r="K49" s="293" t="s">
        <v>164</v>
      </c>
      <c r="L49" s="291"/>
    </row>
    <row r="50" spans="1:12" s="19" customFormat="1" ht="20.100000000000001" customHeight="1">
      <c r="A50" s="291"/>
      <c r="B50" s="302"/>
      <c r="C50" s="297"/>
      <c r="D50" s="291"/>
      <c r="E50" s="371"/>
      <c r="F50" s="293"/>
      <c r="G50" s="371"/>
      <c r="H50" s="293"/>
      <c r="I50" s="293"/>
      <c r="J50" s="363"/>
      <c r="K50" s="293"/>
      <c r="L50" s="291"/>
    </row>
    <row r="51" spans="1:12" s="17" customFormat="1" ht="20.100000000000001" customHeight="1">
      <c r="A51" s="291">
        <v>2</v>
      </c>
      <c r="B51" s="293" t="s">
        <v>1046</v>
      </c>
      <c r="C51" s="297" t="s">
        <v>161</v>
      </c>
      <c r="D51" s="291" t="s">
        <v>251</v>
      </c>
      <c r="E51" s="300" t="s">
        <v>64</v>
      </c>
      <c r="F51" s="292">
        <v>50000</v>
      </c>
      <c r="G51" s="300">
        <v>50000</v>
      </c>
      <c r="H51" s="292">
        <v>50000</v>
      </c>
      <c r="I51" s="292">
        <v>50000</v>
      </c>
      <c r="J51" s="363" t="s">
        <v>131</v>
      </c>
      <c r="K51" s="293" t="s">
        <v>165</v>
      </c>
      <c r="L51" s="291" t="s">
        <v>47</v>
      </c>
    </row>
    <row r="52" spans="1:12" s="17" customFormat="1" ht="20.100000000000001" customHeight="1">
      <c r="A52" s="291"/>
      <c r="B52" s="293" t="s">
        <v>1047</v>
      </c>
      <c r="C52" s="293" t="s">
        <v>162</v>
      </c>
      <c r="D52" s="291"/>
      <c r="E52" s="296"/>
      <c r="F52" s="292"/>
      <c r="G52" s="291"/>
      <c r="H52" s="291"/>
      <c r="I52" s="291"/>
      <c r="J52" s="363"/>
      <c r="K52" s="293" t="s">
        <v>166</v>
      </c>
      <c r="L52" s="291"/>
    </row>
    <row r="53" spans="1:12" s="17" customFormat="1" ht="20.100000000000001" customHeight="1">
      <c r="A53" s="291"/>
      <c r="B53" s="293"/>
      <c r="C53" s="293"/>
      <c r="D53" s="293"/>
      <c r="E53" s="292"/>
      <c r="F53" s="292"/>
      <c r="G53" s="291"/>
      <c r="H53" s="291"/>
      <c r="I53" s="291"/>
      <c r="J53" s="363"/>
      <c r="K53" s="293"/>
      <c r="L53" s="291"/>
    </row>
    <row r="54" spans="1:12" s="17" customFormat="1" ht="20.100000000000001" customHeight="1">
      <c r="A54" s="278" t="s">
        <v>9</v>
      </c>
      <c r="B54" s="280" t="s">
        <v>9</v>
      </c>
      <c r="C54" s="331" t="s">
        <v>9</v>
      </c>
      <c r="D54" s="331" t="s">
        <v>9</v>
      </c>
      <c r="E54" s="282"/>
      <c r="F54" s="279" t="s">
        <v>9</v>
      </c>
      <c r="G54" s="279" t="s">
        <v>9</v>
      </c>
      <c r="H54" s="279" t="s">
        <v>9</v>
      </c>
      <c r="I54" s="279" t="s">
        <v>9</v>
      </c>
      <c r="J54" s="463" t="s">
        <v>9</v>
      </c>
      <c r="K54" s="331" t="s">
        <v>9</v>
      </c>
      <c r="L54" s="278" t="s">
        <v>9</v>
      </c>
    </row>
    <row r="55" spans="1:12" s="17" customFormat="1" ht="20.100000000000001" customHeight="1">
      <c r="A55" s="278"/>
      <c r="B55" s="280"/>
      <c r="C55" s="331" t="s">
        <v>9</v>
      </c>
      <c r="D55" s="331" t="s">
        <v>9</v>
      </c>
      <c r="E55" s="280" t="s">
        <v>9</v>
      </c>
      <c r="F55" s="281"/>
      <c r="G55" s="280"/>
      <c r="H55" s="280"/>
      <c r="I55" s="280"/>
      <c r="J55" s="363"/>
      <c r="K55" s="331" t="s">
        <v>9</v>
      </c>
      <c r="L55" s="280"/>
    </row>
    <row r="56" spans="1:12" s="17" customFormat="1" ht="20.100000000000001" customHeight="1">
      <c r="A56" s="401"/>
      <c r="B56" s="322"/>
      <c r="C56" s="541"/>
      <c r="D56" s="322"/>
      <c r="E56" s="322"/>
      <c r="F56" s="542"/>
      <c r="G56" s="322"/>
      <c r="H56" s="322"/>
      <c r="I56" s="322"/>
      <c r="J56" s="386"/>
      <c r="K56" s="322"/>
      <c r="L56" s="322"/>
    </row>
    <row r="57" spans="1:12" s="17" customFormat="1" ht="20.100000000000001" customHeight="1">
      <c r="A57" s="543" t="s">
        <v>9</v>
      </c>
      <c r="B57" s="324" t="s">
        <v>9</v>
      </c>
      <c r="C57" s="397" t="s">
        <v>9</v>
      </c>
      <c r="D57" s="397" t="s">
        <v>9</v>
      </c>
      <c r="E57" s="332">
        <f>SUM(E48:E56)</f>
        <v>200000</v>
      </c>
      <c r="F57" s="332">
        <f t="shared" ref="F57:I57" si="2">SUM(F48:F56)</f>
        <v>350000</v>
      </c>
      <c r="G57" s="332">
        <f t="shared" si="2"/>
        <v>350000</v>
      </c>
      <c r="H57" s="332">
        <f t="shared" si="2"/>
        <v>350000</v>
      </c>
      <c r="I57" s="332">
        <f t="shared" si="2"/>
        <v>350000</v>
      </c>
      <c r="J57" s="431" t="s">
        <v>9</v>
      </c>
      <c r="K57" s="397" t="s">
        <v>9</v>
      </c>
      <c r="L57" s="289" t="s">
        <v>923</v>
      </c>
    </row>
    <row r="58" spans="1:12" s="17" customFormat="1" ht="20.100000000000001" customHeight="1">
      <c r="A58" s="396"/>
      <c r="B58" s="324" t="s">
        <v>9</v>
      </c>
      <c r="C58" s="397" t="s">
        <v>9</v>
      </c>
      <c r="D58" s="397" t="s">
        <v>9</v>
      </c>
      <c r="E58" s="544"/>
      <c r="F58" s="333"/>
      <c r="G58" s="545"/>
      <c r="H58" s="545"/>
      <c r="I58" s="545"/>
      <c r="J58" s="546"/>
      <c r="K58" s="397"/>
      <c r="L58" s="289"/>
    </row>
    <row r="59" spans="1:12" s="73" customFormat="1" ht="20.100000000000001" customHeight="1">
      <c r="A59" s="396"/>
      <c r="B59" s="324"/>
      <c r="C59" s="397"/>
      <c r="D59" s="397"/>
      <c r="E59" s="544"/>
      <c r="F59" s="333"/>
      <c r="G59" s="545"/>
      <c r="H59" s="545"/>
      <c r="I59" s="545"/>
      <c r="J59" s="546"/>
      <c r="K59" s="397"/>
      <c r="L59" s="289"/>
    </row>
    <row r="60" spans="1:12" s="73" customFormat="1" ht="20.100000000000001" customHeight="1">
      <c r="A60" s="396"/>
      <c r="B60" s="324"/>
      <c r="C60" s="397"/>
      <c r="D60" s="397"/>
      <c r="E60" s="544"/>
      <c r="F60" s="333"/>
      <c r="G60" s="545"/>
      <c r="H60" s="545"/>
      <c r="I60" s="545"/>
      <c r="J60" s="546"/>
      <c r="K60" s="397"/>
      <c r="L60" s="289"/>
    </row>
    <row r="61" spans="1:12" s="73" customFormat="1" ht="20.100000000000001" customHeight="1">
      <c r="A61" s="396"/>
      <c r="B61" s="324"/>
      <c r="C61" s="397"/>
      <c r="D61" s="397"/>
      <c r="E61" s="544"/>
      <c r="F61" s="333"/>
      <c r="G61" s="545"/>
      <c r="H61" s="545"/>
      <c r="I61" s="545"/>
      <c r="J61" s="546"/>
      <c r="K61" s="397"/>
      <c r="L61" s="289"/>
    </row>
    <row r="62" spans="1:12" ht="20.100000000000001" customHeight="1">
      <c r="A62" s="282"/>
      <c r="B62" s="547" t="s">
        <v>512</v>
      </c>
      <c r="C62" s="282"/>
      <c r="D62" s="282"/>
      <c r="E62" s="282"/>
      <c r="F62" s="282"/>
      <c r="G62" s="282"/>
      <c r="H62" s="282"/>
      <c r="I62" s="282"/>
      <c r="J62" s="282"/>
      <c r="K62" s="282"/>
      <c r="L62" s="282"/>
    </row>
    <row r="63" spans="1:12" ht="20.100000000000001" customHeight="1">
      <c r="A63" s="309"/>
      <c r="B63" s="309"/>
      <c r="C63" s="310"/>
      <c r="D63" s="398" t="s">
        <v>18</v>
      </c>
      <c r="E63" s="747" t="s">
        <v>28</v>
      </c>
      <c r="F63" s="748"/>
      <c r="G63" s="748"/>
      <c r="H63" s="748"/>
      <c r="I63" s="749"/>
      <c r="J63" s="535" t="s">
        <v>26</v>
      </c>
      <c r="K63" s="311" t="s">
        <v>29</v>
      </c>
      <c r="L63" s="313" t="s">
        <v>20</v>
      </c>
    </row>
    <row r="64" spans="1:12" s="17" customFormat="1" ht="20.100000000000001" customHeight="1">
      <c r="A64" s="314" t="s">
        <v>14</v>
      </c>
      <c r="B64" s="314" t="s">
        <v>25</v>
      </c>
      <c r="C64" s="315" t="s">
        <v>16</v>
      </c>
      <c r="D64" s="399" t="s">
        <v>21</v>
      </c>
      <c r="E64" s="311">
        <v>2561</v>
      </c>
      <c r="F64" s="311">
        <v>2562</v>
      </c>
      <c r="G64" s="311">
        <v>2563</v>
      </c>
      <c r="H64" s="311">
        <v>2564</v>
      </c>
      <c r="I64" s="311">
        <v>2565</v>
      </c>
      <c r="J64" s="314" t="s">
        <v>27</v>
      </c>
      <c r="K64" s="314" t="s">
        <v>22</v>
      </c>
      <c r="L64" s="316" t="s">
        <v>23</v>
      </c>
    </row>
    <row r="65" spans="1:12" s="17" customFormat="1" ht="20.100000000000001" customHeight="1">
      <c r="A65" s="327"/>
      <c r="B65" s="327"/>
      <c r="C65" s="328"/>
      <c r="D65" s="327"/>
      <c r="E65" s="329" t="s">
        <v>1</v>
      </c>
      <c r="F65" s="329" t="s">
        <v>1</v>
      </c>
      <c r="G65" s="318" t="s">
        <v>1</v>
      </c>
      <c r="H65" s="318" t="s">
        <v>1</v>
      </c>
      <c r="I65" s="318" t="s">
        <v>1</v>
      </c>
      <c r="J65" s="318"/>
      <c r="K65" s="327"/>
      <c r="L65" s="330"/>
    </row>
    <row r="66" spans="1:12" s="17" customFormat="1" ht="20.100000000000001" customHeight="1">
      <c r="A66" s="451">
        <v>1</v>
      </c>
      <c r="B66" s="363" t="s">
        <v>1044</v>
      </c>
      <c r="C66" s="297" t="s">
        <v>170</v>
      </c>
      <c r="D66" s="291" t="s">
        <v>171</v>
      </c>
      <c r="E66" s="292">
        <v>20000</v>
      </c>
      <c r="F66" s="292">
        <v>20000</v>
      </c>
      <c r="G66" s="292">
        <v>20000</v>
      </c>
      <c r="H66" s="292">
        <v>20000</v>
      </c>
      <c r="I66" s="292">
        <v>20000</v>
      </c>
      <c r="J66" s="295" t="s">
        <v>131</v>
      </c>
      <c r="K66" s="297" t="s">
        <v>170</v>
      </c>
      <c r="L66" s="291" t="s">
        <v>47</v>
      </c>
    </row>
    <row r="67" spans="1:12" s="17" customFormat="1" ht="20.100000000000001" customHeight="1">
      <c r="A67" s="451"/>
      <c r="B67" s="363" t="s">
        <v>181</v>
      </c>
      <c r="C67" s="297" t="s">
        <v>172</v>
      </c>
      <c r="D67" s="291"/>
      <c r="E67" s="292"/>
      <c r="F67" s="292"/>
      <c r="G67" s="292"/>
      <c r="H67" s="292"/>
      <c r="I67" s="292"/>
      <c r="J67" s="553"/>
      <c r="K67" s="297" t="s">
        <v>172</v>
      </c>
      <c r="L67" s="291"/>
    </row>
    <row r="68" spans="1:12" s="17" customFormat="1" ht="20.100000000000001" customHeight="1">
      <c r="A68" s="278"/>
      <c r="B68" s="461" t="s">
        <v>38</v>
      </c>
      <c r="C68" s="297" t="s">
        <v>9</v>
      </c>
      <c r="D68" s="291"/>
      <c r="E68" s="292" t="s">
        <v>9</v>
      </c>
      <c r="F68" s="292" t="s">
        <v>9</v>
      </c>
      <c r="G68" s="424"/>
      <c r="H68" s="424"/>
      <c r="I68" s="424"/>
      <c r="J68" s="425" t="s">
        <v>9</v>
      </c>
      <c r="K68" s="361" t="s">
        <v>9</v>
      </c>
      <c r="L68" s="291" t="s">
        <v>9</v>
      </c>
    </row>
    <row r="69" spans="1:12" s="17" customFormat="1" ht="20.100000000000001" customHeight="1">
      <c r="A69" s="278">
        <v>2</v>
      </c>
      <c r="B69" s="425" t="s">
        <v>173</v>
      </c>
      <c r="C69" s="293" t="s">
        <v>174</v>
      </c>
      <c r="D69" s="291" t="s">
        <v>171</v>
      </c>
      <c r="E69" s="292">
        <v>50000</v>
      </c>
      <c r="F69" s="292">
        <v>50000</v>
      </c>
      <c r="G69" s="292">
        <v>50000</v>
      </c>
      <c r="H69" s="292">
        <v>50000</v>
      </c>
      <c r="I69" s="292">
        <v>50000</v>
      </c>
      <c r="J69" s="292" t="s">
        <v>131</v>
      </c>
      <c r="K69" s="293" t="s">
        <v>184</v>
      </c>
      <c r="L69" s="291" t="s">
        <v>47</v>
      </c>
    </row>
    <row r="70" spans="1:12" s="17" customFormat="1" ht="20.100000000000001" customHeight="1">
      <c r="A70" s="439">
        <v>3</v>
      </c>
      <c r="B70" s="554" t="s">
        <v>341</v>
      </c>
      <c r="C70" s="293" t="s">
        <v>175</v>
      </c>
      <c r="D70" s="291" t="s">
        <v>171</v>
      </c>
      <c r="E70" s="292">
        <v>100000</v>
      </c>
      <c r="F70" s="292">
        <v>100000</v>
      </c>
      <c r="G70" s="292">
        <v>500000</v>
      </c>
      <c r="H70" s="292">
        <v>100000</v>
      </c>
      <c r="I70" s="292">
        <v>100000</v>
      </c>
      <c r="J70" s="291" t="s">
        <v>206</v>
      </c>
      <c r="K70" s="293" t="s">
        <v>185</v>
      </c>
      <c r="L70" s="291" t="s">
        <v>47</v>
      </c>
    </row>
    <row r="71" spans="1:12" s="17" customFormat="1" ht="20.100000000000001" customHeight="1">
      <c r="A71" s="439"/>
      <c r="B71" s="554" t="s">
        <v>183</v>
      </c>
      <c r="C71" s="293"/>
      <c r="D71" s="291"/>
      <c r="E71" s="296" t="s">
        <v>9</v>
      </c>
      <c r="F71" s="292"/>
      <c r="G71" s="292"/>
      <c r="H71" s="292"/>
      <c r="I71" s="292"/>
      <c r="J71" s="425"/>
      <c r="K71" s="293" t="s">
        <v>9</v>
      </c>
      <c r="L71" s="291"/>
    </row>
    <row r="72" spans="1:12" s="17" customFormat="1" ht="20.100000000000001" customHeight="1">
      <c r="A72" s="278">
        <v>4</v>
      </c>
      <c r="B72" s="511" t="s">
        <v>336</v>
      </c>
      <c r="C72" s="293" t="s">
        <v>176</v>
      </c>
      <c r="D72" s="291" t="s">
        <v>171</v>
      </c>
      <c r="E72" s="296">
        <v>30000</v>
      </c>
      <c r="F72" s="292">
        <v>30000</v>
      </c>
      <c r="G72" s="292">
        <v>30000</v>
      </c>
      <c r="H72" s="292">
        <v>30000</v>
      </c>
      <c r="I72" s="292">
        <v>30000</v>
      </c>
      <c r="J72" s="292" t="s">
        <v>131</v>
      </c>
      <c r="K72" s="293" t="s">
        <v>186</v>
      </c>
      <c r="L72" s="291" t="s">
        <v>47</v>
      </c>
    </row>
    <row r="73" spans="1:12" s="17" customFormat="1" ht="20.100000000000001" customHeight="1">
      <c r="A73" s="278"/>
      <c r="B73" s="511" t="s">
        <v>182</v>
      </c>
      <c r="C73" s="293" t="s">
        <v>177</v>
      </c>
      <c r="D73" s="291"/>
      <c r="E73" s="296" t="s">
        <v>9</v>
      </c>
      <c r="F73" s="292"/>
      <c r="G73" s="292"/>
      <c r="H73" s="292"/>
      <c r="I73" s="292"/>
      <c r="J73" s="425"/>
      <c r="K73" s="293" t="s">
        <v>177</v>
      </c>
      <c r="L73" s="291"/>
    </row>
    <row r="74" spans="1:12" s="17" customFormat="1" ht="20.100000000000001" customHeight="1">
      <c r="A74" s="278">
        <v>5</v>
      </c>
      <c r="B74" s="511" t="s">
        <v>180</v>
      </c>
      <c r="C74" s="293" t="s">
        <v>178</v>
      </c>
      <c r="D74" s="291" t="s">
        <v>171</v>
      </c>
      <c r="E74" s="292">
        <v>10000</v>
      </c>
      <c r="F74" s="292">
        <v>10000</v>
      </c>
      <c r="G74" s="292">
        <v>0</v>
      </c>
      <c r="H74" s="292">
        <v>0</v>
      </c>
      <c r="I74" s="292">
        <v>10000</v>
      </c>
      <c r="J74" s="291" t="s">
        <v>312</v>
      </c>
      <c r="K74" s="293" t="s">
        <v>187</v>
      </c>
      <c r="L74" s="291" t="s">
        <v>47</v>
      </c>
    </row>
    <row r="75" spans="1:12" s="17" customFormat="1" ht="20.100000000000001" customHeight="1">
      <c r="A75" s="537"/>
      <c r="B75" s="293"/>
      <c r="C75" s="293" t="s">
        <v>179</v>
      </c>
      <c r="D75" s="291"/>
      <c r="E75" s="293"/>
      <c r="F75" s="294"/>
      <c r="G75" s="293"/>
      <c r="H75" s="293"/>
      <c r="I75" s="293"/>
      <c r="J75" s="291" t="s">
        <v>36</v>
      </c>
      <c r="K75" s="293" t="s">
        <v>179</v>
      </c>
      <c r="L75" s="291"/>
    </row>
    <row r="76" spans="1:12" s="17" customFormat="1" ht="20.100000000000001" customHeight="1">
      <c r="A76" s="401">
        <v>6</v>
      </c>
      <c r="B76" s="366" t="s">
        <v>407</v>
      </c>
      <c r="C76" s="366" t="s">
        <v>409</v>
      </c>
      <c r="D76" s="395" t="s">
        <v>171</v>
      </c>
      <c r="E76" s="366"/>
      <c r="F76" s="687">
        <v>10000</v>
      </c>
      <c r="G76" s="688">
        <v>0</v>
      </c>
      <c r="H76" s="688">
        <v>0</v>
      </c>
      <c r="I76" s="688">
        <v>10000</v>
      </c>
      <c r="J76" s="495" t="s">
        <v>34</v>
      </c>
      <c r="K76" s="366" t="s">
        <v>408</v>
      </c>
      <c r="L76" s="395" t="s">
        <v>47</v>
      </c>
    </row>
    <row r="77" spans="1:12" s="17" customFormat="1" ht="20.100000000000001" customHeight="1">
      <c r="A77" s="324"/>
      <c r="B77" s="324"/>
      <c r="C77" s="324" t="s">
        <v>9</v>
      </c>
      <c r="D77" s="324"/>
      <c r="E77" s="332">
        <f>SUM(E66:E76)</f>
        <v>210000</v>
      </c>
      <c r="F77" s="332">
        <f t="shared" ref="F77:I77" si="3">SUM(F66:F76)</f>
        <v>220000</v>
      </c>
      <c r="G77" s="332">
        <f t="shared" si="3"/>
        <v>600000</v>
      </c>
      <c r="H77" s="332">
        <f t="shared" si="3"/>
        <v>200000</v>
      </c>
      <c r="I77" s="332">
        <f t="shared" si="3"/>
        <v>220000</v>
      </c>
      <c r="J77" s="548"/>
      <c r="K77" s="324" t="s">
        <v>9</v>
      </c>
      <c r="L77" s="289" t="s">
        <v>1007</v>
      </c>
    </row>
    <row r="78" spans="1:12" s="17" customFormat="1" ht="20.100000000000001" customHeight="1">
      <c r="A78" s="324"/>
      <c r="B78" s="324"/>
      <c r="C78" s="324" t="s">
        <v>9</v>
      </c>
      <c r="D78" s="324"/>
      <c r="E78" s="332">
        <f>SUM(E77,E57,E41,E23)</f>
        <v>7910000</v>
      </c>
      <c r="F78" s="332">
        <f t="shared" ref="F78:I78" si="4">SUM(F77,F57,F41,F23)</f>
        <v>8370000</v>
      </c>
      <c r="G78" s="332">
        <f t="shared" si="4"/>
        <v>8740000</v>
      </c>
      <c r="H78" s="332">
        <f t="shared" si="4"/>
        <v>8350000</v>
      </c>
      <c r="I78" s="332">
        <f t="shared" si="4"/>
        <v>8370000</v>
      </c>
      <c r="J78" s="548"/>
      <c r="K78" s="324"/>
      <c r="L78" s="324"/>
    </row>
    <row r="79" spans="1:12" s="17" customFormat="1" ht="20.100000000000001" customHeight="1">
      <c r="A79" s="324"/>
      <c r="B79" s="324"/>
      <c r="C79" s="324" t="s">
        <v>9</v>
      </c>
      <c r="D79" s="324"/>
      <c r="E79" s="332">
        <f>SUM(E77,E57,E41,E23)</f>
        <v>7910000</v>
      </c>
      <c r="F79" s="332">
        <f>SUM(F77,F57,F41,F23)</f>
        <v>8370000</v>
      </c>
      <c r="G79" s="332">
        <f>SUM(G77,G57,G41,G23)</f>
        <v>8740000</v>
      </c>
      <c r="H79" s="332"/>
      <c r="I79" s="332">
        <f>SUM(I77,I57,I41,I23)</f>
        <v>8370000</v>
      </c>
      <c r="J79" s="548"/>
      <c r="K79" s="324"/>
      <c r="L79" s="324"/>
    </row>
    <row r="80" spans="1:12" s="17" customFormat="1" ht="21" customHeight="1">
      <c r="A80" s="324"/>
      <c r="B80" s="324"/>
      <c r="C80" s="324"/>
      <c r="D80" s="324"/>
      <c r="E80" s="324"/>
      <c r="F80" s="333"/>
      <c r="G80" s="324"/>
      <c r="H80" s="324"/>
      <c r="I80" s="324"/>
      <c r="J80" s="548"/>
      <c r="K80" s="324"/>
      <c r="L80" s="324"/>
    </row>
    <row r="81" spans="1:12" ht="21" customHeight="1">
      <c r="A81" s="282"/>
      <c r="B81" s="282"/>
      <c r="C81" s="282"/>
      <c r="D81" s="282"/>
      <c r="E81" s="282"/>
      <c r="F81" s="410"/>
      <c r="G81" s="282"/>
      <c r="H81" s="282"/>
      <c r="I81" s="282"/>
      <c r="J81" s="282"/>
      <c r="K81" s="282"/>
      <c r="L81" s="282"/>
    </row>
    <row r="82" spans="1:12" ht="21" customHeight="1">
      <c r="A82" s="282"/>
      <c r="B82" s="282"/>
      <c r="C82" s="282"/>
      <c r="D82" s="282"/>
      <c r="E82" s="282"/>
      <c r="F82" s="410"/>
      <c r="G82" s="282"/>
      <c r="H82" s="282"/>
      <c r="I82" s="282"/>
      <c r="J82" s="282"/>
      <c r="K82" s="282"/>
      <c r="L82" s="282"/>
    </row>
    <row r="83" spans="1:12" ht="21" customHeight="1">
      <c r="A83" s="282"/>
      <c r="B83" s="282"/>
      <c r="C83" s="282"/>
      <c r="D83" s="282"/>
      <c r="E83" s="282"/>
      <c r="F83" s="410"/>
      <c r="G83" s="282"/>
      <c r="H83" s="282"/>
      <c r="I83" s="282"/>
      <c r="J83" s="282"/>
      <c r="K83" s="282"/>
      <c r="L83" s="282"/>
    </row>
    <row r="84" spans="1:12" ht="21" customHeight="1">
      <c r="A84" s="282"/>
      <c r="B84" s="282"/>
      <c r="C84" s="282"/>
      <c r="D84" s="282"/>
      <c r="E84" s="282"/>
      <c r="F84" s="410"/>
      <c r="G84" s="282"/>
      <c r="H84" s="282"/>
      <c r="I84" s="282"/>
      <c r="J84" s="282"/>
      <c r="K84" s="282"/>
      <c r="L84" s="282"/>
    </row>
    <row r="85" spans="1:12" ht="24" customHeight="1">
      <c r="A85" s="282"/>
      <c r="B85" s="282"/>
      <c r="C85" s="282"/>
      <c r="D85" s="282"/>
      <c r="E85" s="282"/>
      <c r="F85" s="410"/>
      <c r="G85" s="282"/>
      <c r="H85" s="282"/>
      <c r="I85" s="282"/>
      <c r="J85" s="282"/>
      <c r="K85" s="282"/>
      <c r="L85" s="282"/>
    </row>
    <row r="86" spans="1:12" ht="24" customHeight="1">
      <c r="A86" s="282"/>
      <c r="B86" s="282"/>
      <c r="C86" s="282"/>
      <c r="D86" s="282"/>
      <c r="E86" s="282"/>
      <c r="F86" s="410"/>
      <c r="G86" s="282"/>
      <c r="H86" s="282"/>
      <c r="I86" s="282"/>
      <c r="J86" s="282"/>
      <c r="K86" s="282"/>
      <c r="L86" s="282"/>
    </row>
    <row r="87" spans="1:12" ht="24" customHeight="1">
      <c r="A87" s="282"/>
      <c r="B87" s="282"/>
      <c r="C87" s="282"/>
      <c r="D87" s="282"/>
      <c r="E87" s="282"/>
      <c r="F87" s="410"/>
      <c r="G87" s="282"/>
      <c r="H87" s="282"/>
      <c r="I87" s="282"/>
      <c r="J87" s="282"/>
      <c r="K87" s="282"/>
      <c r="L87" s="282"/>
    </row>
    <row r="88" spans="1:12" ht="24" customHeight="1">
      <c r="A88" s="282"/>
      <c r="B88" s="282"/>
      <c r="C88" s="282"/>
      <c r="D88" s="282"/>
      <c r="E88" s="282"/>
      <c r="F88" s="410"/>
      <c r="G88" s="282"/>
      <c r="H88" s="282"/>
      <c r="I88" s="282"/>
      <c r="J88" s="282"/>
      <c r="K88" s="282"/>
      <c r="L88" s="282"/>
    </row>
    <row r="89" spans="1:12" ht="24" customHeight="1">
      <c r="A89" s="282"/>
      <c r="B89" s="282"/>
      <c r="C89" s="282"/>
      <c r="D89" s="282"/>
      <c r="E89" s="282"/>
      <c r="F89" s="410"/>
      <c r="G89" s="282"/>
      <c r="H89" s="282"/>
      <c r="I89" s="282"/>
      <c r="J89" s="282"/>
      <c r="K89" s="282"/>
      <c r="L89" s="282"/>
    </row>
    <row r="90" spans="1:12" ht="24" customHeight="1">
      <c r="A90" s="282"/>
      <c r="B90" s="282"/>
      <c r="C90" s="282"/>
      <c r="D90" s="282"/>
      <c r="E90" s="282"/>
      <c r="F90" s="410"/>
      <c r="G90" s="282"/>
      <c r="H90" s="282"/>
      <c r="I90" s="282"/>
      <c r="J90" s="282"/>
      <c r="K90" s="282"/>
      <c r="L90" s="282"/>
    </row>
    <row r="91" spans="1:12" ht="24" customHeight="1">
      <c r="A91" s="282"/>
      <c r="B91" s="282"/>
      <c r="C91" s="282"/>
      <c r="D91" s="282"/>
      <c r="E91" s="282"/>
      <c r="F91" s="410"/>
      <c r="G91" s="282"/>
      <c r="H91" s="282"/>
      <c r="I91" s="282"/>
      <c r="J91" s="282"/>
      <c r="K91" s="282"/>
      <c r="L91" s="282"/>
    </row>
    <row r="92" spans="1:12" ht="24" customHeight="1">
      <c r="A92" s="282"/>
      <c r="B92" s="282"/>
      <c r="C92" s="282"/>
      <c r="D92" s="282"/>
      <c r="E92" s="282"/>
      <c r="F92" s="410"/>
      <c r="G92" s="282"/>
      <c r="H92" s="282"/>
      <c r="I92" s="282"/>
      <c r="J92" s="282"/>
      <c r="K92" s="282"/>
      <c r="L92" s="282"/>
    </row>
    <row r="93" spans="1:12" ht="24" customHeight="1">
      <c r="A93" s="282"/>
      <c r="B93" s="282"/>
      <c r="C93" s="282"/>
      <c r="D93" s="282"/>
      <c r="E93" s="282"/>
      <c r="F93" s="410"/>
      <c r="G93" s="282"/>
      <c r="H93" s="282"/>
      <c r="I93" s="282"/>
      <c r="J93" s="282"/>
      <c r="K93" s="282"/>
      <c r="L93" s="282"/>
    </row>
    <row r="94" spans="1:12" ht="24" customHeight="1">
      <c r="A94" s="282"/>
      <c r="B94" s="282"/>
      <c r="C94" s="282"/>
      <c r="D94" s="282"/>
      <c r="E94" s="282"/>
      <c r="F94" s="410"/>
      <c r="G94" s="282"/>
      <c r="H94" s="282"/>
      <c r="I94" s="282"/>
      <c r="J94" s="282"/>
      <c r="K94" s="282"/>
      <c r="L94" s="282"/>
    </row>
    <row r="95" spans="1:12" ht="24" customHeight="1">
      <c r="A95" s="282"/>
      <c r="B95" s="282"/>
      <c r="C95" s="282"/>
      <c r="D95" s="282"/>
      <c r="E95" s="282"/>
      <c r="F95" s="410"/>
      <c r="G95" s="282"/>
      <c r="H95" s="282"/>
      <c r="I95" s="282"/>
      <c r="J95" s="282"/>
      <c r="K95" s="282"/>
      <c r="L95" s="282"/>
    </row>
    <row r="96" spans="1:12" ht="24" customHeight="1">
      <c r="A96" s="282"/>
      <c r="B96" s="282"/>
      <c r="C96" s="282"/>
      <c r="D96" s="282"/>
      <c r="E96" s="282"/>
      <c r="F96" s="410"/>
      <c r="G96" s="282"/>
      <c r="H96" s="282"/>
      <c r="I96" s="282"/>
      <c r="J96" s="282"/>
      <c r="K96" s="282"/>
      <c r="L96" s="282"/>
    </row>
    <row r="97" spans="1:12" ht="24" customHeight="1">
      <c r="A97" s="282"/>
      <c r="B97" s="282"/>
      <c r="C97" s="282"/>
      <c r="D97" s="282"/>
      <c r="E97" s="282"/>
      <c r="F97" s="410"/>
      <c r="G97" s="282"/>
      <c r="H97" s="282"/>
      <c r="I97" s="282"/>
      <c r="J97" s="282"/>
      <c r="K97" s="282"/>
      <c r="L97" s="282"/>
    </row>
    <row r="98" spans="1:12" ht="24" customHeight="1">
      <c r="A98" s="282"/>
      <c r="B98" s="282"/>
      <c r="C98" s="282"/>
      <c r="D98" s="282"/>
      <c r="E98" s="282"/>
      <c r="F98" s="410"/>
      <c r="G98" s="282"/>
      <c r="H98" s="282"/>
      <c r="I98" s="282"/>
      <c r="J98" s="282"/>
      <c r="K98" s="282"/>
      <c r="L98" s="282"/>
    </row>
    <row r="99" spans="1:12" ht="24" customHeight="1">
      <c r="A99" s="282"/>
      <c r="B99" s="282"/>
      <c r="C99" s="282"/>
      <c r="D99" s="282"/>
      <c r="E99" s="282"/>
      <c r="F99" s="410"/>
      <c r="G99" s="282"/>
      <c r="H99" s="282"/>
      <c r="I99" s="282"/>
      <c r="J99" s="282"/>
      <c r="K99" s="282"/>
      <c r="L99" s="282"/>
    </row>
    <row r="100" spans="1:12" ht="24" customHeight="1">
      <c r="A100" s="282"/>
      <c r="B100" s="282"/>
      <c r="C100" s="282"/>
      <c r="D100" s="282"/>
      <c r="E100" s="282"/>
      <c r="F100" s="410"/>
      <c r="G100" s="282"/>
      <c r="H100" s="282"/>
      <c r="I100" s="282"/>
      <c r="J100" s="282"/>
      <c r="K100" s="282"/>
      <c r="L100" s="282"/>
    </row>
    <row r="101" spans="1:12" ht="24" customHeight="1">
      <c r="A101" s="282"/>
      <c r="B101" s="282"/>
      <c r="C101" s="282"/>
      <c r="D101" s="282"/>
      <c r="E101" s="282"/>
      <c r="F101" s="410"/>
      <c r="G101" s="282"/>
      <c r="H101" s="282"/>
      <c r="I101" s="282"/>
      <c r="J101" s="282"/>
      <c r="K101" s="282"/>
      <c r="L101" s="282"/>
    </row>
    <row r="102" spans="1:12" ht="24" customHeight="1">
      <c r="A102" s="282"/>
      <c r="B102" s="282"/>
      <c r="C102" s="282"/>
      <c r="D102" s="282"/>
      <c r="E102" s="282"/>
      <c r="F102" s="410"/>
      <c r="G102" s="282"/>
      <c r="H102" s="282"/>
      <c r="I102" s="282"/>
      <c r="J102" s="282"/>
      <c r="K102" s="282"/>
      <c r="L102" s="282"/>
    </row>
    <row r="103" spans="1:12" ht="24" customHeight="1">
      <c r="A103" s="282"/>
      <c r="B103" s="282"/>
      <c r="C103" s="282"/>
      <c r="D103" s="282"/>
      <c r="E103" s="282"/>
      <c r="F103" s="410"/>
      <c r="G103" s="282"/>
      <c r="H103" s="282"/>
      <c r="I103" s="282"/>
      <c r="J103" s="282"/>
      <c r="K103" s="282"/>
      <c r="L103" s="282"/>
    </row>
    <row r="104" spans="1:12" ht="24" customHeight="1">
      <c r="A104" s="282"/>
      <c r="B104" s="282"/>
      <c r="C104" s="282"/>
      <c r="D104" s="282"/>
      <c r="E104" s="282"/>
      <c r="F104" s="410"/>
      <c r="G104" s="282"/>
      <c r="H104" s="282"/>
      <c r="I104" s="282"/>
      <c r="J104" s="282"/>
      <c r="K104" s="282"/>
      <c r="L104" s="282"/>
    </row>
    <row r="105" spans="1:12" ht="24" customHeight="1">
      <c r="A105" s="282"/>
      <c r="B105" s="282"/>
      <c r="C105" s="282"/>
      <c r="D105" s="282"/>
      <c r="E105" s="282"/>
      <c r="F105" s="410"/>
      <c r="G105" s="282"/>
      <c r="H105" s="282"/>
      <c r="I105" s="282"/>
      <c r="J105" s="282"/>
      <c r="K105" s="282"/>
      <c r="L105" s="282"/>
    </row>
    <row r="106" spans="1:12" ht="24" customHeight="1">
      <c r="A106" s="282"/>
      <c r="B106" s="282"/>
      <c r="C106" s="282"/>
      <c r="D106" s="282"/>
      <c r="E106" s="282"/>
      <c r="F106" s="410"/>
      <c r="G106" s="282"/>
      <c r="H106" s="282"/>
      <c r="I106" s="282"/>
      <c r="J106" s="282"/>
      <c r="K106" s="282"/>
      <c r="L106" s="282"/>
    </row>
    <row r="107" spans="1:12" ht="24" customHeight="1">
      <c r="A107" s="282"/>
      <c r="B107" s="282"/>
      <c r="C107" s="282"/>
      <c r="D107" s="282"/>
      <c r="E107" s="282"/>
      <c r="F107" s="410"/>
      <c r="G107" s="282"/>
      <c r="H107" s="282"/>
      <c r="I107" s="282"/>
      <c r="J107" s="282"/>
      <c r="K107" s="282"/>
      <c r="L107" s="282"/>
    </row>
    <row r="108" spans="1:12" ht="24" customHeight="1">
      <c r="A108" s="282"/>
      <c r="B108" s="282"/>
      <c r="C108" s="282"/>
      <c r="D108" s="282"/>
      <c r="E108" s="282"/>
      <c r="F108" s="410"/>
      <c r="G108" s="282"/>
      <c r="H108" s="282"/>
      <c r="I108" s="282"/>
      <c r="J108" s="282"/>
      <c r="K108" s="282"/>
      <c r="L108" s="282"/>
    </row>
    <row r="109" spans="1:12" ht="24" customHeight="1">
      <c r="A109" s="282"/>
      <c r="B109" s="282"/>
      <c r="C109" s="282"/>
      <c r="D109" s="282"/>
      <c r="E109" s="282"/>
      <c r="F109" s="410"/>
      <c r="G109" s="282"/>
      <c r="H109" s="282"/>
      <c r="I109" s="282"/>
      <c r="J109" s="282"/>
      <c r="K109" s="282"/>
      <c r="L109" s="282"/>
    </row>
    <row r="110" spans="1:12" ht="24" customHeight="1">
      <c r="A110" s="282"/>
      <c r="B110" s="282"/>
      <c r="C110" s="282"/>
      <c r="D110" s="282"/>
      <c r="E110" s="282"/>
      <c r="F110" s="410"/>
      <c r="G110" s="282"/>
      <c r="H110" s="282"/>
      <c r="I110" s="282"/>
      <c r="J110" s="282"/>
      <c r="K110" s="282"/>
      <c r="L110" s="282"/>
    </row>
    <row r="111" spans="1:12" ht="24" customHeight="1">
      <c r="A111" s="282"/>
      <c r="B111" s="282"/>
      <c r="C111" s="282"/>
      <c r="D111" s="282"/>
      <c r="E111" s="282"/>
      <c r="F111" s="410"/>
      <c r="G111" s="282"/>
      <c r="H111" s="282"/>
      <c r="I111" s="282"/>
      <c r="J111" s="282"/>
      <c r="K111" s="282"/>
      <c r="L111" s="282"/>
    </row>
  </sheetData>
  <mergeCells count="7">
    <mergeCell ref="E27:I27"/>
    <mergeCell ref="E45:I45"/>
    <mergeCell ref="E63:I63"/>
    <mergeCell ref="A1:L1"/>
    <mergeCell ref="A2:L2"/>
    <mergeCell ref="A3:L3"/>
    <mergeCell ref="E9:I9"/>
  </mergeCells>
  <phoneticPr fontId="0" type="noConversion"/>
  <pageMargins left="0.27559055118110237" right="0.19685039370078741" top="0.55118110236220474" bottom="0.98425196850393704" header="0.47244094488188981" footer="0.55118110236220474"/>
  <pageSetup paperSize="9" firstPageNumber="39" orientation="landscape" useFirstPageNumber="1" r:id="rId1"/>
  <headerFooter alignWithMargins="0">
    <oddFooter xml:space="preserve">&amp;R&amp;"TH SarabunPSK,ตัวหนา"&amp;16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M41"/>
  <sheetViews>
    <sheetView view="pageBreakPreview" topLeftCell="A4" zoomScale="106" zoomScaleNormal="90" zoomScaleSheetLayoutView="106" workbookViewId="0">
      <selection activeCell="F8" sqref="F8"/>
    </sheetView>
  </sheetViews>
  <sheetFormatPr defaultRowHeight="24" customHeight="1"/>
  <cols>
    <col min="1" max="1" width="3" style="1" customWidth="1"/>
    <col min="2" max="2" width="23.7109375" style="1" customWidth="1"/>
    <col min="3" max="3" width="23.85546875" style="1" customWidth="1"/>
    <col min="4" max="4" width="14.7109375" style="1" customWidth="1"/>
    <col min="5" max="6" width="8.7109375" style="11" customWidth="1"/>
    <col min="7" max="9" width="8.7109375" style="1" customWidth="1"/>
    <col min="10" max="10" width="12.140625" style="1" customWidth="1"/>
    <col min="11" max="11" width="18" style="1" customWidth="1"/>
    <col min="12" max="12" width="15" style="1" customWidth="1"/>
    <col min="13" max="16384" width="9.140625" style="1"/>
  </cols>
  <sheetData>
    <row r="1" spans="1:13" ht="24" customHeight="1">
      <c r="A1" s="282"/>
      <c r="B1" s="276" t="s">
        <v>813</v>
      </c>
      <c r="C1" s="282"/>
      <c r="D1" s="282"/>
      <c r="E1" s="684"/>
      <c r="F1" s="684"/>
      <c r="G1" s="282"/>
      <c r="H1" s="282"/>
      <c r="I1" s="282"/>
      <c r="J1" s="282"/>
      <c r="K1" s="282"/>
      <c r="L1" s="282"/>
    </row>
    <row r="2" spans="1:13" s="98" customFormat="1" ht="21" customHeight="1">
      <c r="A2" s="735" t="s">
        <v>0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</row>
    <row r="3" spans="1:13" s="98" customFormat="1" ht="21" customHeight="1">
      <c r="A3" s="746" t="s">
        <v>930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</row>
    <row r="4" spans="1:13" s="98" customFormat="1" ht="21" customHeight="1">
      <c r="A4" s="746" t="s">
        <v>44</v>
      </c>
      <c r="B4" s="746"/>
      <c r="C4" s="746"/>
      <c r="D4" s="746"/>
      <c r="E4" s="746"/>
      <c r="F4" s="746"/>
      <c r="G4" s="746"/>
      <c r="H4" s="746"/>
      <c r="I4" s="746"/>
      <c r="J4" s="746"/>
      <c r="K4" s="746"/>
      <c r="L4" s="746"/>
    </row>
    <row r="5" spans="1:13" s="17" customFormat="1" ht="21" customHeight="1">
      <c r="A5" s="677"/>
      <c r="B5" s="276" t="s">
        <v>1036</v>
      </c>
      <c r="C5" s="677"/>
      <c r="D5" s="677"/>
      <c r="E5" s="677"/>
      <c r="F5" s="677"/>
      <c r="G5" s="677"/>
      <c r="H5" s="677"/>
      <c r="I5" s="677"/>
      <c r="J5" s="677"/>
      <c r="K5" s="677"/>
      <c r="L5" s="677"/>
    </row>
    <row r="6" spans="1:13" s="17" customFormat="1" ht="21" customHeight="1">
      <c r="A6" s="677"/>
      <c r="B6" s="307" t="s">
        <v>1037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</row>
    <row r="7" spans="1:13" s="19" customFormat="1" ht="20.100000000000001" customHeight="1">
      <c r="A7" s="308"/>
      <c r="B7" s="276" t="s">
        <v>1038</v>
      </c>
      <c r="C7" s="282"/>
      <c r="D7" s="282"/>
      <c r="E7" s="290"/>
      <c r="F7" s="290"/>
      <c r="G7" s="282"/>
      <c r="H7" s="282"/>
      <c r="I7" s="282"/>
      <c r="J7" s="282"/>
      <c r="K7" s="282"/>
      <c r="L7" s="282"/>
    </row>
    <row r="8" spans="1:13" s="19" customFormat="1" ht="20.100000000000001" customHeight="1">
      <c r="A8" s="402"/>
      <c r="B8" s="437" t="s">
        <v>513</v>
      </c>
      <c r="C8" s="403"/>
      <c r="D8" s="403"/>
      <c r="E8" s="685"/>
      <c r="F8" s="685"/>
      <c r="G8" s="403"/>
      <c r="H8" s="403"/>
      <c r="I8" s="403"/>
      <c r="J8" s="403"/>
      <c r="K8" s="403"/>
      <c r="L8" s="324"/>
    </row>
    <row r="9" spans="1:13" s="19" customFormat="1" ht="20.100000000000001" customHeight="1">
      <c r="A9" s="309"/>
      <c r="B9" s="309"/>
      <c r="C9" s="310"/>
      <c r="D9" s="398" t="s">
        <v>18</v>
      </c>
      <c r="E9" s="747" t="s">
        <v>28</v>
      </c>
      <c r="F9" s="748"/>
      <c r="G9" s="748"/>
      <c r="H9" s="748"/>
      <c r="I9" s="749"/>
      <c r="J9" s="312" t="s">
        <v>26</v>
      </c>
      <c r="K9" s="311" t="s">
        <v>29</v>
      </c>
      <c r="L9" s="313" t="s">
        <v>20</v>
      </c>
    </row>
    <row r="10" spans="1:13" s="19" customFormat="1" ht="20.100000000000001" customHeight="1">
      <c r="A10" s="314" t="s">
        <v>14</v>
      </c>
      <c r="B10" s="314" t="s">
        <v>25</v>
      </c>
      <c r="C10" s="315" t="s">
        <v>16</v>
      </c>
      <c r="D10" s="399" t="s">
        <v>21</v>
      </c>
      <c r="E10" s="311">
        <v>2561</v>
      </c>
      <c r="F10" s="311">
        <v>2562</v>
      </c>
      <c r="G10" s="311">
        <v>2563</v>
      </c>
      <c r="H10" s="311">
        <v>2564</v>
      </c>
      <c r="I10" s="311">
        <v>2565</v>
      </c>
      <c r="J10" s="314" t="s">
        <v>27</v>
      </c>
      <c r="K10" s="314" t="s">
        <v>22</v>
      </c>
      <c r="L10" s="316" t="s">
        <v>23</v>
      </c>
    </row>
    <row r="11" spans="1:13" s="19" customFormat="1" ht="20.100000000000001" customHeight="1">
      <c r="A11" s="375"/>
      <c r="B11" s="375"/>
      <c r="C11" s="376"/>
      <c r="D11" s="436"/>
      <c r="E11" s="377" t="s">
        <v>1</v>
      </c>
      <c r="F11" s="377" t="s">
        <v>1</v>
      </c>
      <c r="G11" s="346" t="s">
        <v>1</v>
      </c>
      <c r="H11" s="346" t="s">
        <v>1</v>
      </c>
      <c r="I11" s="346" t="s">
        <v>1</v>
      </c>
      <c r="J11" s="346"/>
      <c r="K11" s="375"/>
      <c r="L11" s="378"/>
    </row>
    <row r="12" spans="1:13" s="17" customFormat="1" ht="20.100000000000001" customHeight="1">
      <c r="A12" s="291">
        <v>1</v>
      </c>
      <c r="B12" s="425" t="s">
        <v>337</v>
      </c>
      <c r="C12" s="297" t="s">
        <v>188</v>
      </c>
      <c r="D12" s="291" t="s">
        <v>189</v>
      </c>
      <c r="E12" s="292">
        <v>150000</v>
      </c>
      <c r="F12" s="292">
        <v>150000</v>
      </c>
      <c r="G12" s="292">
        <v>150000</v>
      </c>
      <c r="H12" s="292">
        <v>150000</v>
      </c>
      <c r="I12" s="292">
        <v>150000</v>
      </c>
      <c r="J12" s="473" t="s">
        <v>119</v>
      </c>
      <c r="K12" s="297" t="s">
        <v>202</v>
      </c>
      <c r="L12" s="291" t="s">
        <v>101</v>
      </c>
      <c r="M12" s="24"/>
    </row>
    <row r="13" spans="1:13" s="17" customFormat="1" ht="20.100000000000001" customHeight="1">
      <c r="A13" s="291"/>
      <c r="B13" s="461" t="s">
        <v>199</v>
      </c>
      <c r="C13" s="297" t="s">
        <v>190</v>
      </c>
      <c r="D13" s="291"/>
      <c r="E13" s="292"/>
      <c r="F13" s="292"/>
      <c r="G13" s="292"/>
      <c r="H13" s="292"/>
      <c r="I13" s="292"/>
      <c r="J13" s="363" t="s">
        <v>9</v>
      </c>
      <c r="K13" s="297" t="s">
        <v>190</v>
      </c>
      <c r="L13" s="291"/>
      <c r="M13" s="24"/>
    </row>
    <row r="14" spans="1:13" s="24" customFormat="1" ht="20.100000000000001" customHeight="1">
      <c r="A14" s="291">
        <v>3</v>
      </c>
      <c r="B14" s="363" t="s">
        <v>340</v>
      </c>
      <c r="C14" s="293" t="s">
        <v>191</v>
      </c>
      <c r="D14" s="291" t="s">
        <v>189</v>
      </c>
      <c r="E14" s="292">
        <v>100000</v>
      </c>
      <c r="F14" s="292">
        <v>100000</v>
      </c>
      <c r="G14" s="292" t="s">
        <v>64</v>
      </c>
      <c r="H14" s="292">
        <v>100000</v>
      </c>
      <c r="I14" s="292">
        <v>100000</v>
      </c>
      <c r="J14" s="291" t="s">
        <v>131</v>
      </c>
      <c r="K14" s="293" t="s">
        <v>871</v>
      </c>
      <c r="L14" s="291" t="s">
        <v>101</v>
      </c>
    </row>
    <row r="15" spans="1:13" s="17" customFormat="1" ht="20.100000000000001" customHeight="1">
      <c r="A15" s="291"/>
      <c r="B15" s="363" t="s">
        <v>339</v>
      </c>
      <c r="C15" s="293" t="s">
        <v>192</v>
      </c>
      <c r="D15" s="291"/>
      <c r="E15" s="292" t="s">
        <v>9</v>
      </c>
      <c r="F15" s="292" t="s">
        <v>9</v>
      </c>
      <c r="G15" s="292" t="s">
        <v>9</v>
      </c>
      <c r="H15" s="292" t="s">
        <v>9</v>
      </c>
      <c r="I15" s="292" t="s">
        <v>9</v>
      </c>
      <c r="J15" s="291"/>
      <c r="K15" s="371" t="s">
        <v>872</v>
      </c>
      <c r="L15" s="291"/>
      <c r="M15" s="24"/>
    </row>
    <row r="16" spans="1:13" s="24" customFormat="1" ht="20.100000000000001" customHeight="1">
      <c r="A16" s="291">
        <v>4</v>
      </c>
      <c r="B16" s="456" t="s">
        <v>193</v>
      </c>
      <c r="C16" s="293" t="s">
        <v>194</v>
      </c>
      <c r="D16" s="291" t="s">
        <v>152</v>
      </c>
      <c r="E16" s="292">
        <v>50000</v>
      </c>
      <c r="F16" s="292">
        <v>50000</v>
      </c>
      <c r="G16" s="292" t="s">
        <v>64</v>
      </c>
      <c r="H16" s="292">
        <v>50000</v>
      </c>
      <c r="I16" s="292">
        <v>50000</v>
      </c>
      <c r="J16" s="291" t="s">
        <v>205</v>
      </c>
      <c r="K16" s="297" t="s">
        <v>203</v>
      </c>
      <c r="L16" s="291" t="s">
        <v>101</v>
      </c>
      <c r="M16" s="19"/>
    </row>
    <row r="17" spans="1:12" s="17" customFormat="1" ht="20.100000000000001" customHeight="1">
      <c r="A17" s="291">
        <v>5</v>
      </c>
      <c r="B17" s="362" t="s">
        <v>338</v>
      </c>
      <c r="C17" s="293" t="s">
        <v>195</v>
      </c>
      <c r="D17" s="291" t="s">
        <v>152</v>
      </c>
      <c r="E17" s="292">
        <v>50000</v>
      </c>
      <c r="F17" s="292">
        <v>50000</v>
      </c>
      <c r="G17" s="292" t="s">
        <v>64</v>
      </c>
      <c r="H17" s="292">
        <v>50000</v>
      </c>
      <c r="I17" s="292">
        <v>50000</v>
      </c>
      <c r="J17" s="292" t="s">
        <v>131</v>
      </c>
      <c r="K17" s="297" t="s">
        <v>203</v>
      </c>
      <c r="L17" s="291" t="s">
        <v>101</v>
      </c>
    </row>
    <row r="18" spans="1:12" s="17" customFormat="1" ht="20.100000000000001" customHeight="1">
      <c r="A18" s="291"/>
      <c r="B18" s="362" t="s">
        <v>1041</v>
      </c>
      <c r="C18" s="293"/>
      <c r="D18" s="291" t="s">
        <v>9</v>
      </c>
      <c r="E18" s="292" t="s">
        <v>9</v>
      </c>
      <c r="F18" s="292" t="s">
        <v>9</v>
      </c>
      <c r="G18" s="292" t="s">
        <v>9</v>
      </c>
      <c r="H18" s="292" t="s">
        <v>9</v>
      </c>
      <c r="I18" s="292" t="s">
        <v>9</v>
      </c>
      <c r="J18" s="292" t="s">
        <v>9</v>
      </c>
      <c r="K18" s="297"/>
      <c r="L18" s="291"/>
    </row>
    <row r="19" spans="1:12" s="17" customFormat="1" ht="20.100000000000001" customHeight="1">
      <c r="A19" s="291">
        <v>6</v>
      </c>
      <c r="B19" s="293" t="s">
        <v>200</v>
      </c>
      <c r="C19" s="293" t="s">
        <v>196</v>
      </c>
      <c r="D19" s="291" t="s">
        <v>152</v>
      </c>
      <c r="E19" s="292">
        <v>100000</v>
      </c>
      <c r="F19" s="292">
        <v>100000</v>
      </c>
      <c r="G19" s="292">
        <v>200000</v>
      </c>
      <c r="H19" s="292">
        <v>100000</v>
      </c>
      <c r="I19" s="292">
        <v>100000</v>
      </c>
      <c r="J19" s="291" t="s">
        <v>206</v>
      </c>
      <c r="K19" s="293" t="s">
        <v>203</v>
      </c>
      <c r="L19" s="291" t="s">
        <v>101</v>
      </c>
    </row>
    <row r="20" spans="1:12" s="17" customFormat="1" ht="20.100000000000001" customHeight="1">
      <c r="A20" s="291"/>
      <c r="B20" s="293" t="s">
        <v>201</v>
      </c>
      <c r="C20" s="293"/>
      <c r="D20" s="291"/>
      <c r="E20" s="292" t="s">
        <v>9</v>
      </c>
      <c r="F20" s="292" t="s">
        <v>9</v>
      </c>
      <c r="G20" s="292" t="s">
        <v>9</v>
      </c>
      <c r="H20" s="292" t="s">
        <v>9</v>
      </c>
      <c r="I20" s="292" t="s">
        <v>9</v>
      </c>
      <c r="J20" s="291"/>
      <c r="K20" s="293" t="s">
        <v>9</v>
      </c>
      <c r="L20" s="291" t="s">
        <v>9</v>
      </c>
    </row>
    <row r="21" spans="1:12" s="17" customFormat="1" ht="20.100000000000001" customHeight="1">
      <c r="A21" s="291">
        <v>7</v>
      </c>
      <c r="B21" s="293" t="s">
        <v>1040</v>
      </c>
      <c r="C21" s="293" t="s">
        <v>197</v>
      </c>
      <c r="D21" s="291" t="s">
        <v>152</v>
      </c>
      <c r="E21" s="296">
        <v>200000</v>
      </c>
      <c r="F21" s="296">
        <v>200000</v>
      </c>
      <c r="G21" s="296">
        <v>200000</v>
      </c>
      <c r="H21" s="296">
        <v>200000</v>
      </c>
      <c r="I21" s="296">
        <v>200000</v>
      </c>
      <c r="J21" s="291" t="s">
        <v>31</v>
      </c>
      <c r="K21" s="293" t="s">
        <v>204</v>
      </c>
      <c r="L21" s="291" t="s">
        <v>101</v>
      </c>
    </row>
    <row r="22" spans="1:12" s="17" customFormat="1" ht="20.100000000000001" customHeight="1">
      <c r="A22" s="291" t="s">
        <v>9</v>
      </c>
      <c r="B22" s="293" t="s">
        <v>1039</v>
      </c>
      <c r="C22" s="293" t="s">
        <v>9</v>
      </c>
      <c r="D22" s="291" t="s">
        <v>9</v>
      </c>
      <c r="E22" s="296" t="s">
        <v>9</v>
      </c>
      <c r="F22" s="296" t="s">
        <v>9</v>
      </c>
      <c r="G22" s="296" t="s">
        <v>9</v>
      </c>
      <c r="H22" s="296" t="s">
        <v>9</v>
      </c>
      <c r="I22" s="296" t="s">
        <v>9</v>
      </c>
      <c r="J22" s="292" t="s">
        <v>9</v>
      </c>
      <c r="K22" s="293" t="s">
        <v>9</v>
      </c>
      <c r="L22" s="291" t="s">
        <v>9</v>
      </c>
    </row>
    <row r="23" spans="1:12" s="17" customFormat="1" ht="20.100000000000001" customHeight="1">
      <c r="A23" s="395">
        <v>8</v>
      </c>
      <c r="B23" s="366" t="s">
        <v>198</v>
      </c>
      <c r="C23" s="366" t="s">
        <v>195</v>
      </c>
      <c r="D23" s="395" t="s">
        <v>152</v>
      </c>
      <c r="E23" s="367" t="s">
        <v>64</v>
      </c>
      <c r="F23" s="367">
        <v>150000</v>
      </c>
      <c r="G23" s="367">
        <v>150000</v>
      </c>
      <c r="H23" s="367">
        <v>150000</v>
      </c>
      <c r="I23" s="367">
        <v>150000</v>
      </c>
      <c r="J23" s="367" t="s">
        <v>122</v>
      </c>
      <c r="K23" s="366" t="s">
        <v>203</v>
      </c>
      <c r="L23" s="395" t="s">
        <v>101</v>
      </c>
    </row>
    <row r="24" spans="1:12" s="82" customFormat="1" ht="20.100000000000001" customHeight="1">
      <c r="A24" s="334"/>
      <c r="B24" s="475"/>
      <c r="C24" s="475"/>
      <c r="D24" s="475"/>
      <c r="E24" s="476">
        <f>SUM(E12:E23)</f>
        <v>650000</v>
      </c>
      <c r="F24" s="476">
        <f t="shared" ref="F24:I24" si="0">SUM(F12:F23)</f>
        <v>800000</v>
      </c>
      <c r="G24" s="476">
        <f t="shared" si="0"/>
        <v>700000</v>
      </c>
      <c r="H24" s="476">
        <f t="shared" si="0"/>
        <v>800000</v>
      </c>
      <c r="I24" s="476">
        <f t="shared" si="0"/>
        <v>800000</v>
      </c>
      <c r="J24" s="477"/>
      <c r="K24" s="475"/>
      <c r="L24" s="334" t="s">
        <v>1008</v>
      </c>
    </row>
    <row r="25" spans="1:12" s="82" customFormat="1" ht="20.100000000000001" customHeight="1">
      <c r="A25" s="19"/>
      <c r="B25" s="112"/>
      <c r="C25" s="112"/>
      <c r="D25" s="112"/>
      <c r="E25" s="114"/>
      <c r="F25" s="114"/>
      <c r="G25" s="114"/>
      <c r="H25" s="114"/>
      <c r="I25" s="114"/>
      <c r="J25" s="472"/>
      <c r="K25" s="112"/>
      <c r="L25" s="112"/>
    </row>
    <row r="26" spans="1:12" s="82" customFormat="1" ht="20.100000000000001" customHeight="1">
      <c r="A26" s="19"/>
      <c r="B26" s="137"/>
      <c r="C26" s="112"/>
      <c r="D26" s="112"/>
      <c r="E26" s="114"/>
      <c r="F26" s="114"/>
      <c r="G26" s="118"/>
      <c r="H26" s="118"/>
      <c r="I26" s="118"/>
      <c r="J26" s="120"/>
      <c r="K26" s="112"/>
      <c r="L26" s="112"/>
    </row>
    <row r="27" spans="1:12" s="3" customFormat="1" ht="21.95" customHeight="1">
      <c r="A27" s="1"/>
      <c r="B27" s="1"/>
      <c r="C27" s="1"/>
      <c r="D27" s="1"/>
      <c r="E27" s="11"/>
      <c r="F27" s="11"/>
      <c r="G27" s="1"/>
      <c r="H27" s="1"/>
      <c r="I27" s="1"/>
      <c r="J27" s="1"/>
      <c r="K27" s="1"/>
      <c r="L27" s="1"/>
    </row>
    <row r="28" spans="1:12" s="3" customFormat="1" ht="21.95" customHeight="1">
      <c r="A28" s="1"/>
      <c r="B28" s="1"/>
      <c r="C28" s="1"/>
      <c r="D28" s="1"/>
      <c r="E28" s="11"/>
      <c r="F28" s="11"/>
      <c r="G28" s="1"/>
      <c r="H28" s="1"/>
      <c r="I28" s="1"/>
      <c r="J28" s="1"/>
      <c r="K28" s="1"/>
      <c r="L28" s="1"/>
    </row>
    <row r="29" spans="1:12" s="2" customFormat="1" ht="21.95" customHeight="1">
      <c r="A29" s="1"/>
      <c r="B29" s="1"/>
      <c r="C29" s="1"/>
      <c r="D29" s="1"/>
      <c r="E29" s="11"/>
      <c r="F29" s="11"/>
      <c r="G29" s="1"/>
      <c r="H29" s="1"/>
      <c r="I29" s="1"/>
      <c r="J29" s="1"/>
      <c r="K29" s="1"/>
      <c r="L29" s="1"/>
    </row>
    <row r="30" spans="1:12" s="7" customFormat="1" ht="21.95" customHeight="1">
      <c r="A30" s="1"/>
      <c r="B30" s="1"/>
      <c r="C30" s="1"/>
      <c r="D30" s="1"/>
      <c r="E30" s="11"/>
      <c r="F30" s="11"/>
      <c r="G30" s="1"/>
      <c r="H30" s="1"/>
      <c r="I30" s="1"/>
      <c r="J30" s="1"/>
      <c r="K30" s="1"/>
      <c r="L30" s="1"/>
    </row>
    <row r="31" spans="1:12" s="7" customFormat="1" ht="21.95" customHeight="1">
      <c r="A31" s="1"/>
      <c r="B31" s="1"/>
      <c r="C31" s="1"/>
      <c r="D31" s="1"/>
      <c r="E31" s="11"/>
      <c r="F31" s="11"/>
      <c r="G31" s="1"/>
      <c r="H31" s="1"/>
      <c r="I31" s="1"/>
      <c r="J31" s="1"/>
      <c r="K31" s="1"/>
      <c r="L31" s="1"/>
    </row>
    <row r="32" spans="1:12" s="7" customFormat="1" ht="21.95" customHeight="1">
      <c r="A32" s="1"/>
      <c r="B32" s="1"/>
      <c r="C32" s="1"/>
      <c r="D32" s="1"/>
      <c r="E32" s="11"/>
      <c r="F32" s="11"/>
      <c r="G32" s="1"/>
      <c r="H32" s="1"/>
      <c r="I32" s="1"/>
      <c r="J32" s="1"/>
      <c r="K32" s="1"/>
      <c r="L32" s="1"/>
    </row>
    <row r="33" spans="1:12" s="3" customFormat="1" ht="21.95" customHeight="1">
      <c r="A33" s="1"/>
      <c r="B33" s="1"/>
      <c r="C33" s="1"/>
      <c r="D33" s="1"/>
      <c r="E33" s="11"/>
      <c r="F33" s="11"/>
      <c r="G33" s="1"/>
      <c r="H33" s="1"/>
      <c r="I33" s="1"/>
      <c r="J33" s="1"/>
      <c r="K33" s="1"/>
      <c r="L33" s="1"/>
    </row>
    <row r="34" spans="1:12" s="3" customFormat="1" ht="21.95" customHeight="1">
      <c r="A34" s="1"/>
      <c r="B34" s="1"/>
      <c r="C34" s="1"/>
      <c r="D34" s="1"/>
      <c r="E34" s="11"/>
      <c r="F34" s="11"/>
      <c r="G34" s="1"/>
      <c r="H34" s="1"/>
      <c r="I34" s="1"/>
      <c r="J34" s="1"/>
      <c r="K34" s="1"/>
      <c r="L34" s="1"/>
    </row>
    <row r="35" spans="1:12" s="3" customFormat="1" ht="21.95" customHeight="1">
      <c r="A35" s="1"/>
      <c r="B35" s="1"/>
      <c r="C35" s="1"/>
      <c r="D35" s="1"/>
      <c r="E35" s="11"/>
      <c r="F35" s="11"/>
      <c r="G35" s="1"/>
      <c r="H35" s="1"/>
      <c r="I35" s="1"/>
      <c r="J35" s="1"/>
      <c r="K35" s="1"/>
      <c r="L35" s="1"/>
    </row>
    <row r="36" spans="1:12" s="3" customFormat="1" ht="21.95" customHeight="1">
      <c r="A36" s="1"/>
      <c r="B36" s="1"/>
      <c r="C36" s="1"/>
      <c r="D36" s="1"/>
      <c r="E36" s="11"/>
      <c r="F36" s="11"/>
      <c r="G36" s="1"/>
      <c r="H36" s="1"/>
      <c r="I36" s="1"/>
      <c r="J36" s="1"/>
      <c r="K36" s="1"/>
      <c r="L36" s="1"/>
    </row>
    <row r="37" spans="1:12" s="3" customFormat="1" ht="21.95" customHeight="1">
      <c r="A37" s="1"/>
      <c r="B37" s="1"/>
      <c r="C37" s="1"/>
      <c r="D37" s="1"/>
      <c r="E37" s="11"/>
      <c r="F37" s="11"/>
      <c r="G37" s="1"/>
      <c r="H37" s="1"/>
      <c r="I37" s="1"/>
      <c r="J37" s="1"/>
      <c r="K37" s="1"/>
      <c r="L37" s="1"/>
    </row>
    <row r="38" spans="1:12" s="3" customFormat="1" ht="21.95" customHeight="1">
      <c r="A38" s="1"/>
      <c r="B38" s="1"/>
      <c r="C38" s="1"/>
      <c r="D38" s="1"/>
      <c r="E38" s="11"/>
      <c r="F38" s="11"/>
      <c r="G38" s="1"/>
      <c r="H38" s="1"/>
      <c r="I38" s="1"/>
      <c r="J38" s="1"/>
      <c r="K38" s="1"/>
      <c r="L38" s="1"/>
    </row>
    <row r="39" spans="1:12" s="3" customFormat="1" ht="21.95" customHeight="1">
      <c r="A39" s="1"/>
      <c r="B39" s="1"/>
      <c r="C39" s="1"/>
      <c r="D39" s="1"/>
      <c r="E39" s="11"/>
      <c r="F39" s="11"/>
      <c r="G39" s="1"/>
      <c r="H39" s="1"/>
      <c r="I39" s="1"/>
      <c r="J39" s="1"/>
      <c r="K39" s="1"/>
      <c r="L39" s="1"/>
    </row>
    <row r="40" spans="1:12" s="3" customFormat="1" ht="21.95" customHeight="1">
      <c r="A40" s="1"/>
      <c r="B40" s="1"/>
      <c r="C40" s="1"/>
      <c r="D40" s="1"/>
      <c r="E40" s="11"/>
      <c r="F40" s="11"/>
      <c r="G40" s="1"/>
      <c r="H40" s="1"/>
      <c r="I40" s="1"/>
      <c r="J40" s="1"/>
      <c r="K40" s="1"/>
      <c r="L40" s="1"/>
    </row>
    <row r="41" spans="1:12" s="3" customFormat="1" ht="24" customHeight="1">
      <c r="A41" s="1"/>
      <c r="B41" s="1"/>
      <c r="C41" s="1"/>
      <c r="D41" s="1"/>
      <c r="E41" s="11"/>
      <c r="F41" s="11"/>
      <c r="G41" s="1"/>
      <c r="H41" s="1"/>
      <c r="I41" s="1"/>
      <c r="J41" s="1"/>
      <c r="K41" s="1"/>
      <c r="L41" s="1"/>
    </row>
  </sheetData>
  <mergeCells count="4">
    <mergeCell ref="A2:L2"/>
    <mergeCell ref="A3:L3"/>
    <mergeCell ref="A4:L4"/>
    <mergeCell ref="E9:I9"/>
  </mergeCells>
  <phoneticPr fontId="0" type="noConversion"/>
  <pageMargins left="0.23622047244094491" right="0.19685039370078741" top="0.55118110236220474" bottom="0.59055118110236227" header="0.47244094488188981" footer="0.23622047244094491"/>
  <pageSetup paperSize="9" firstPageNumber="43" orientation="landscape" useFirstPageNumber="1" r:id="rId1"/>
  <headerFooter alignWithMargins="0">
    <oddFooter xml:space="preserve">&amp;R&amp;"TH SarabunPSK,ตัวหนา"&amp;16 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2:M153"/>
  <sheetViews>
    <sheetView showRowColHeaders="0" view="pageBreakPreview" topLeftCell="B4" zoomScaleNormal="90" zoomScaleSheetLayoutView="100" workbookViewId="0">
      <selection activeCell="L99" sqref="L99"/>
    </sheetView>
  </sheetViews>
  <sheetFormatPr defaultRowHeight="24" customHeight="1"/>
  <cols>
    <col min="1" max="1" width="3" style="12" customWidth="1"/>
    <col min="2" max="2" width="31.5703125" style="1" customWidth="1"/>
    <col min="3" max="3" width="23.140625" style="1" customWidth="1"/>
    <col min="4" max="4" width="16.7109375" style="1" customWidth="1"/>
    <col min="5" max="5" width="11" style="6" customWidth="1"/>
    <col min="6" max="6" width="12.85546875" style="6" customWidth="1"/>
    <col min="7" max="7" width="10.140625" style="1" customWidth="1"/>
    <col min="8" max="8" width="9.28515625" style="1" customWidth="1"/>
    <col min="9" max="9" width="9.42578125" style="1" customWidth="1"/>
    <col min="10" max="10" width="9.85546875" style="1" customWidth="1"/>
    <col min="11" max="11" width="22.28515625" style="1" customWidth="1"/>
    <col min="12" max="12" width="21.140625" style="1" customWidth="1"/>
    <col min="13" max="13" width="8" style="1" customWidth="1"/>
    <col min="14" max="16384" width="9.140625" style="1"/>
  </cols>
  <sheetData>
    <row r="2" spans="1:13" ht="24" customHeight="1">
      <c r="A2" s="568"/>
      <c r="B2" s="434" t="s">
        <v>813</v>
      </c>
      <c r="C2" s="569"/>
      <c r="D2" s="569"/>
      <c r="E2" s="570"/>
      <c r="F2" s="570"/>
      <c r="G2" s="569"/>
      <c r="H2" s="569"/>
      <c r="I2" s="569"/>
      <c r="J2" s="569"/>
      <c r="K2" s="569"/>
      <c r="L2" s="569"/>
    </row>
    <row r="3" spans="1:13" ht="24" customHeight="1">
      <c r="A3" s="760" t="s">
        <v>0</v>
      </c>
      <c r="B3" s="760"/>
      <c r="C3" s="760"/>
      <c r="D3" s="760"/>
      <c r="E3" s="760"/>
      <c r="F3" s="760"/>
      <c r="G3" s="760"/>
      <c r="H3" s="760"/>
      <c r="I3" s="760"/>
      <c r="J3" s="760"/>
      <c r="K3" s="760"/>
      <c r="L3" s="760"/>
    </row>
    <row r="4" spans="1:13" ht="24" customHeight="1">
      <c r="A4" s="761" t="s">
        <v>929</v>
      </c>
      <c r="B4" s="761"/>
      <c r="C4" s="761"/>
      <c r="D4" s="761"/>
      <c r="E4" s="761"/>
      <c r="F4" s="761"/>
      <c r="G4" s="761"/>
      <c r="H4" s="761"/>
      <c r="I4" s="761"/>
      <c r="J4" s="761"/>
      <c r="K4" s="761"/>
      <c r="L4" s="761"/>
    </row>
    <row r="5" spans="1:13" s="98" customFormat="1" ht="21" customHeight="1">
      <c r="A5" s="761" t="s">
        <v>44</v>
      </c>
      <c r="B5" s="761"/>
      <c r="C5" s="761"/>
      <c r="D5" s="761"/>
      <c r="E5" s="761"/>
      <c r="F5" s="761"/>
      <c r="G5" s="761"/>
      <c r="H5" s="761"/>
      <c r="I5" s="761"/>
      <c r="J5" s="761"/>
      <c r="K5" s="761"/>
      <c r="L5" s="761"/>
      <c r="M5" s="1"/>
    </row>
    <row r="6" spans="1:13" s="98" customFormat="1" ht="21" customHeight="1">
      <c r="A6" s="536"/>
      <c r="B6" s="434" t="s">
        <v>873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</row>
    <row r="7" spans="1:13" s="98" customFormat="1" ht="21" customHeight="1">
      <c r="A7" s="536"/>
      <c r="B7" s="763" t="s">
        <v>874</v>
      </c>
      <c r="C7" s="763"/>
      <c r="D7" s="763"/>
      <c r="E7" s="763"/>
      <c r="F7" s="763"/>
      <c r="G7" s="763"/>
      <c r="H7" s="763"/>
      <c r="I7" s="763"/>
      <c r="J7" s="763"/>
      <c r="K7" s="763"/>
      <c r="L7" s="763"/>
    </row>
    <row r="8" spans="1:13" s="17" customFormat="1" ht="21" customHeight="1">
      <c r="A8" s="435"/>
      <c r="B8" s="434" t="s">
        <v>875</v>
      </c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98"/>
    </row>
    <row r="9" spans="1:13" s="17" customFormat="1" ht="21" customHeight="1">
      <c r="A9" s="421"/>
      <c r="B9" s="762" t="s">
        <v>514</v>
      </c>
      <c r="C9" s="762"/>
      <c r="D9" s="762"/>
      <c r="E9" s="762"/>
      <c r="F9" s="762"/>
      <c r="G9" s="762"/>
      <c r="H9" s="762"/>
      <c r="I9" s="762"/>
      <c r="J9" s="762"/>
      <c r="K9" s="422"/>
      <c r="L9" s="422"/>
    </row>
    <row r="10" spans="1:13" s="19" customFormat="1" ht="20.100000000000001" customHeight="1">
      <c r="A10" s="337"/>
      <c r="B10" s="337"/>
      <c r="C10" s="338"/>
      <c r="D10" s="339" t="s">
        <v>18</v>
      </c>
      <c r="E10" s="750" t="s">
        <v>28</v>
      </c>
      <c r="F10" s="751"/>
      <c r="G10" s="751"/>
      <c r="H10" s="751"/>
      <c r="I10" s="752"/>
      <c r="J10" s="340" t="s">
        <v>26</v>
      </c>
      <c r="K10" s="339" t="s">
        <v>29</v>
      </c>
      <c r="L10" s="341" t="s">
        <v>20</v>
      </c>
      <c r="M10" s="17"/>
    </row>
    <row r="11" spans="1:13" s="19" customFormat="1" ht="20.100000000000001" customHeight="1">
      <c r="A11" s="342" t="s">
        <v>14</v>
      </c>
      <c r="B11" s="342" t="s">
        <v>25</v>
      </c>
      <c r="C11" s="343" t="s">
        <v>16</v>
      </c>
      <c r="D11" s="342" t="s">
        <v>21</v>
      </c>
      <c r="E11" s="339">
        <v>2561</v>
      </c>
      <c r="F11" s="339">
        <v>2562</v>
      </c>
      <c r="G11" s="339">
        <v>2563</v>
      </c>
      <c r="H11" s="339">
        <v>2564</v>
      </c>
      <c r="I11" s="339">
        <v>2565</v>
      </c>
      <c r="J11" s="342" t="s">
        <v>27</v>
      </c>
      <c r="K11" s="342" t="s">
        <v>22</v>
      </c>
      <c r="L11" s="344" t="s">
        <v>23</v>
      </c>
    </row>
    <row r="12" spans="1:13" s="24" customFormat="1" ht="20.100000000000001" customHeight="1">
      <c r="A12" s="375"/>
      <c r="B12" s="375"/>
      <c r="C12" s="376"/>
      <c r="D12" s="375"/>
      <c r="E12" s="377" t="s">
        <v>1</v>
      </c>
      <c r="F12" s="377" t="s">
        <v>1</v>
      </c>
      <c r="G12" s="346" t="s">
        <v>1</v>
      </c>
      <c r="H12" s="346" t="s">
        <v>1</v>
      </c>
      <c r="I12" s="346" t="s">
        <v>1</v>
      </c>
      <c r="J12" s="346"/>
      <c r="K12" s="375"/>
      <c r="L12" s="375"/>
      <c r="M12" s="19"/>
    </row>
    <row r="13" spans="1:13" s="24" customFormat="1" ht="20.100000000000001" customHeight="1">
      <c r="A13" s="291">
        <v>1</v>
      </c>
      <c r="B13" s="293" t="s">
        <v>748</v>
      </c>
      <c r="C13" s="371" t="s">
        <v>208</v>
      </c>
      <c r="D13" s="291" t="s">
        <v>209</v>
      </c>
      <c r="E13" s="300">
        <v>700000</v>
      </c>
      <c r="F13" s="295">
        <v>700000</v>
      </c>
      <c r="G13" s="295">
        <v>700000</v>
      </c>
      <c r="H13" s="300">
        <v>700000</v>
      </c>
      <c r="I13" s="295">
        <v>700000</v>
      </c>
      <c r="J13" s="295" t="s">
        <v>119</v>
      </c>
      <c r="K13" s="293" t="s">
        <v>221</v>
      </c>
      <c r="L13" s="291" t="s">
        <v>474</v>
      </c>
    </row>
    <row r="14" spans="1:13" s="19" customFormat="1" ht="20.100000000000001" customHeight="1">
      <c r="A14" s="291"/>
      <c r="B14" s="293" t="s">
        <v>747</v>
      </c>
      <c r="C14" s="297" t="s">
        <v>210</v>
      </c>
      <c r="D14" s="291" t="s">
        <v>211</v>
      </c>
      <c r="E14" s="371"/>
      <c r="F14" s="293"/>
      <c r="G14" s="293"/>
      <c r="H14" s="371"/>
      <c r="I14" s="293"/>
      <c r="J14" s="363" t="s">
        <v>9</v>
      </c>
      <c r="K14" s="293" t="s">
        <v>222</v>
      </c>
      <c r="L14" s="291" t="s">
        <v>473</v>
      </c>
      <c r="M14" s="24"/>
    </row>
    <row r="15" spans="1:13" s="17" customFormat="1" ht="20.100000000000001" customHeight="1">
      <c r="A15" s="291"/>
      <c r="B15" s="293"/>
      <c r="C15" s="297"/>
      <c r="D15" s="291"/>
      <c r="E15" s="371"/>
      <c r="F15" s="293"/>
      <c r="G15" s="293"/>
      <c r="H15" s="371"/>
      <c r="I15" s="293"/>
      <c r="J15" s="363"/>
      <c r="K15" s="293" t="s">
        <v>223</v>
      </c>
      <c r="L15" s="291"/>
      <c r="M15" s="19"/>
    </row>
    <row r="16" spans="1:13" s="17" customFormat="1" ht="20.100000000000001" customHeight="1">
      <c r="A16" s="291">
        <v>2</v>
      </c>
      <c r="B16" s="293" t="s">
        <v>212</v>
      </c>
      <c r="C16" s="297" t="s">
        <v>213</v>
      </c>
      <c r="D16" s="291" t="s">
        <v>749</v>
      </c>
      <c r="E16" s="300">
        <v>100000</v>
      </c>
      <c r="F16" s="292">
        <v>100000</v>
      </c>
      <c r="G16" s="292">
        <v>100000</v>
      </c>
      <c r="H16" s="300">
        <v>100000</v>
      </c>
      <c r="I16" s="292">
        <v>100000</v>
      </c>
      <c r="J16" s="292" t="s">
        <v>119</v>
      </c>
      <c r="K16" s="293" t="s">
        <v>224</v>
      </c>
      <c r="L16" s="291" t="s">
        <v>474</v>
      </c>
    </row>
    <row r="17" spans="1:13" s="17" customFormat="1" ht="20.100000000000001" customHeight="1">
      <c r="A17" s="291"/>
      <c r="B17" s="293" t="s">
        <v>876</v>
      </c>
      <c r="C17" s="297" t="s">
        <v>214</v>
      </c>
      <c r="D17" s="291" t="s">
        <v>215</v>
      </c>
      <c r="E17" s="371"/>
      <c r="F17" s="293"/>
      <c r="G17" s="293"/>
      <c r="H17" s="371"/>
      <c r="I17" s="293"/>
      <c r="J17" s="292"/>
      <c r="K17" s="293" t="s">
        <v>225</v>
      </c>
      <c r="L17" s="291" t="s">
        <v>473</v>
      </c>
    </row>
    <row r="18" spans="1:13" s="17" customFormat="1" ht="20.100000000000001" customHeight="1">
      <c r="A18" s="291"/>
      <c r="B18" s="293"/>
      <c r="C18" s="297"/>
      <c r="D18" s="291"/>
      <c r="E18" s="371"/>
      <c r="F18" s="293"/>
      <c r="G18" s="293"/>
      <c r="H18" s="371"/>
      <c r="I18" s="293"/>
      <c r="J18" s="292"/>
      <c r="K18" s="293" t="s">
        <v>226</v>
      </c>
      <c r="L18" s="291"/>
    </row>
    <row r="19" spans="1:13" s="17" customFormat="1" ht="20.100000000000001" customHeight="1">
      <c r="A19" s="291">
        <v>3</v>
      </c>
      <c r="B19" s="293" t="s">
        <v>751</v>
      </c>
      <c r="C19" s="297" t="s">
        <v>216</v>
      </c>
      <c r="D19" s="291" t="s">
        <v>217</v>
      </c>
      <c r="E19" s="300">
        <v>700000</v>
      </c>
      <c r="F19" s="292">
        <v>700000</v>
      </c>
      <c r="G19" s="292">
        <v>700000</v>
      </c>
      <c r="H19" s="300">
        <v>700000</v>
      </c>
      <c r="I19" s="292">
        <v>700000</v>
      </c>
      <c r="J19" s="292" t="s">
        <v>119</v>
      </c>
      <c r="K19" s="293" t="s">
        <v>227</v>
      </c>
      <c r="L19" s="291" t="s">
        <v>474</v>
      </c>
    </row>
    <row r="20" spans="1:13" s="17" customFormat="1" ht="20.100000000000001" customHeight="1">
      <c r="A20" s="291"/>
      <c r="B20" s="293" t="s">
        <v>750</v>
      </c>
      <c r="C20" s="297"/>
      <c r="D20" s="291"/>
      <c r="E20" s="300"/>
      <c r="F20" s="292"/>
      <c r="G20" s="292"/>
      <c r="H20" s="300"/>
      <c r="I20" s="292"/>
      <c r="J20" s="292"/>
      <c r="K20" s="293"/>
      <c r="L20" s="291" t="s">
        <v>473</v>
      </c>
    </row>
    <row r="21" spans="1:13" s="17" customFormat="1" ht="20.100000000000001" customHeight="1">
      <c r="A21" s="291">
        <v>4</v>
      </c>
      <c r="B21" s="293" t="s">
        <v>218</v>
      </c>
      <c r="C21" s="297" t="s">
        <v>219</v>
      </c>
      <c r="D21" s="291" t="s">
        <v>220</v>
      </c>
      <c r="E21" s="300">
        <v>200000</v>
      </c>
      <c r="F21" s="292">
        <v>200000</v>
      </c>
      <c r="G21" s="292">
        <v>200000</v>
      </c>
      <c r="H21" s="300">
        <v>200000</v>
      </c>
      <c r="I21" s="292">
        <v>200000</v>
      </c>
      <c r="J21" s="292" t="s">
        <v>122</v>
      </c>
      <c r="K21" s="293" t="s">
        <v>228</v>
      </c>
      <c r="L21" s="291" t="s">
        <v>474</v>
      </c>
    </row>
    <row r="22" spans="1:13" s="17" customFormat="1" ht="20.100000000000001" customHeight="1">
      <c r="A22" s="291" t="s">
        <v>9</v>
      </c>
      <c r="B22" s="293" t="s">
        <v>9</v>
      </c>
      <c r="C22" s="297" t="s">
        <v>9</v>
      </c>
      <c r="D22" s="291" t="s">
        <v>9</v>
      </c>
      <c r="E22" s="300" t="s">
        <v>9</v>
      </c>
      <c r="F22" s="292" t="s">
        <v>9</v>
      </c>
      <c r="G22" s="292" t="s">
        <v>9</v>
      </c>
      <c r="H22" s="300" t="s">
        <v>9</v>
      </c>
      <c r="I22" s="292" t="s">
        <v>9</v>
      </c>
      <c r="J22" s="292" t="s">
        <v>230</v>
      </c>
      <c r="K22" s="293" t="s">
        <v>229</v>
      </c>
      <c r="L22" s="291" t="s">
        <v>473</v>
      </c>
    </row>
    <row r="23" spans="1:13" s="17" customFormat="1" ht="20.100000000000001" customHeight="1">
      <c r="A23" s="395"/>
      <c r="B23" s="366"/>
      <c r="C23" s="366"/>
      <c r="D23" s="366"/>
      <c r="E23" s="485"/>
      <c r="F23" s="485"/>
      <c r="G23" s="395"/>
      <c r="H23" s="395"/>
      <c r="I23" s="395"/>
      <c r="J23" s="386"/>
      <c r="K23" s="370"/>
      <c r="L23" s="395"/>
    </row>
    <row r="24" spans="1:13" s="17" customFormat="1" ht="20.100000000000001" customHeight="1">
      <c r="A24" s="289"/>
      <c r="B24" s="324"/>
      <c r="C24" s="324"/>
      <c r="D24" s="324"/>
      <c r="E24" s="325">
        <f>SUM(E13:E23)</f>
        <v>1700000</v>
      </c>
      <c r="F24" s="325">
        <f t="shared" ref="F24:I24" si="0">SUM(F13:F23)</f>
        <v>1700000</v>
      </c>
      <c r="G24" s="325">
        <f t="shared" si="0"/>
        <v>1700000</v>
      </c>
      <c r="H24" s="325">
        <f t="shared" si="0"/>
        <v>1700000</v>
      </c>
      <c r="I24" s="325">
        <f t="shared" si="0"/>
        <v>1700000</v>
      </c>
      <c r="J24" s="326"/>
      <c r="K24" s="324"/>
      <c r="L24" s="289"/>
    </row>
    <row r="25" spans="1:13" s="24" customFormat="1" ht="20.100000000000001" customHeight="1">
      <c r="A25" s="289"/>
      <c r="B25" s="324"/>
      <c r="C25" s="324"/>
      <c r="D25" s="324"/>
      <c r="E25" s="325"/>
      <c r="F25" s="325"/>
      <c r="G25" s="325"/>
      <c r="H25" s="325"/>
      <c r="I25" s="325"/>
      <c r="J25" s="326"/>
      <c r="K25" s="324"/>
      <c r="L25" s="289"/>
      <c r="M25" s="17"/>
    </row>
    <row r="26" spans="1:13" s="24" customFormat="1" ht="20.100000000000001" customHeight="1">
      <c r="A26" s="289"/>
      <c r="B26" s="324"/>
      <c r="C26" s="324"/>
      <c r="D26" s="324"/>
      <c r="E26" s="482"/>
      <c r="F26" s="482"/>
      <c r="G26" s="289"/>
      <c r="H26" s="289"/>
      <c r="I26" s="289"/>
      <c r="J26" s="289"/>
      <c r="K26" s="324"/>
      <c r="L26" s="289" t="s">
        <v>1009</v>
      </c>
    </row>
    <row r="27" spans="1:13" s="24" customFormat="1" ht="20.100000000000001" customHeight="1">
      <c r="A27" s="289"/>
      <c r="B27" s="324"/>
      <c r="C27" s="324"/>
      <c r="D27" s="324"/>
      <c r="E27" s="482"/>
      <c r="F27" s="482"/>
      <c r="G27" s="289"/>
      <c r="H27" s="289"/>
      <c r="I27" s="289"/>
      <c r="J27" s="289"/>
      <c r="K27" s="324"/>
      <c r="L27" s="289" t="s">
        <v>877</v>
      </c>
    </row>
    <row r="28" spans="1:13" s="24" customFormat="1" ht="20.100000000000001" customHeight="1">
      <c r="A28" s="402"/>
      <c r="B28" s="759" t="s">
        <v>514</v>
      </c>
      <c r="C28" s="759"/>
      <c r="D28" s="759"/>
      <c r="E28" s="759"/>
      <c r="F28" s="759"/>
      <c r="G28" s="759"/>
      <c r="H28" s="759"/>
      <c r="I28" s="759"/>
      <c r="J28" s="759"/>
      <c r="K28" s="759"/>
      <c r="L28" s="759"/>
    </row>
    <row r="29" spans="1:13" s="24" customFormat="1" ht="20.100000000000001" customHeight="1">
      <c r="A29" s="309"/>
      <c r="B29" s="309"/>
      <c r="C29" s="310"/>
      <c r="D29" s="311" t="s">
        <v>18</v>
      </c>
      <c r="E29" s="747" t="s">
        <v>28</v>
      </c>
      <c r="F29" s="748"/>
      <c r="G29" s="748"/>
      <c r="H29" s="748"/>
      <c r="I29" s="749"/>
      <c r="J29" s="312" t="s">
        <v>26</v>
      </c>
      <c r="K29" s="311" t="s">
        <v>29</v>
      </c>
      <c r="L29" s="313" t="s">
        <v>20</v>
      </c>
    </row>
    <row r="30" spans="1:13" s="19" customFormat="1" ht="20.100000000000001" customHeight="1">
      <c r="A30" s="314" t="s">
        <v>14</v>
      </c>
      <c r="B30" s="314" t="s">
        <v>25</v>
      </c>
      <c r="C30" s="315" t="s">
        <v>16</v>
      </c>
      <c r="D30" s="314" t="s">
        <v>21</v>
      </c>
      <c r="E30" s="311">
        <v>2561</v>
      </c>
      <c r="F30" s="311">
        <v>2562</v>
      </c>
      <c r="G30" s="311">
        <v>2563</v>
      </c>
      <c r="H30" s="311">
        <v>2564</v>
      </c>
      <c r="I30" s="311">
        <v>2565</v>
      </c>
      <c r="J30" s="314" t="s">
        <v>27</v>
      </c>
      <c r="K30" s="314" t="s">
        <v>22</v>
      </c>
      <c r="L30" s="316" t="s">
        <v>23</v>
      </c>
      <c r="M30" s="24"/>
    </row>
    <row r="31" spans="1:13" s="24" customFormat="1" ht="20.100000000000001" customHeight="1">
      <c r="A31" s="327"/>
      <c r="B31" s="327"/>
      <c r="C31" s="328"/>
      <c r="D31" s="327"/>
      <c r="E31" s="329" t="s">
        <v>1</v>
      </c>
      <c r="F31" s="329" t="s">
        <v>1</v>
      </c>
      <c r="G31" s="318" t="s">
        <v>1</v>
      </c>
      <c r="H31" s="318" t="s">
        <v>1</v>
      </c>
      <c r="I31" s="318" t="s">
        <v>1</v>
      </c>
      <c r="J31" s="318"/>
      <c r="K31" s="327"/>
      <c r="L31" s="330"/>
      <c r="M31" s="19"/>
    </row>
    <row r="32" spans="1:13" s="24" customFormat="1" ht="20.100000000000001" customHeight="1">
      <c r="A32" s="291">
        <v>5</v>
      </c>
      <c r="B32" s="293" t="s">
        <v>231</v>
      </c>
      <c r="C32" s="293" t="s">
        <v>232</v>
      </c>
      <c r="D32" s="291" t="s">
        <v>238</v>
      </c>
      <c r="E32" s="292">
        <v>150000</v>
      </c>
      <c r="F32" s="292">
        <v>150000</v>
      </c>
      <c r="G32" s="457">
        <v>150000</v>
      </c>
      <c r="H32" s="457">
        <v>150000</v>
      </c>
      <c r="I32" s="457">
        <v>150000</v>
      </c>
      <c r="J32" s="353" t="s">
        <v>294</v>
      </c>
      <c r="K32" s="293" t="s">
        <v>240</v>
      </c>
      <c r="L32" s="291" t="s">
        <v>412</v>
      </c>
    </row>
    <row r="33" spans="1:13" s="19" customFormat="1" ht="20.100000000000001" customHeight="1">
      <c r="A33" s="291"/>
      <c r="B33" s="293" t="s">
        <v>410</v>
      </c>
      <c r="C33" s="371"/>
      <c r="D33" s="291"/>
      <c r="E33" s="300"/>
      <c r="F33" s="292"/>
      <c r="G33" s="300"/>
      <c r="H33" s="292"/>
      <c r="I33" s="292"/>
      <c r="J33" s="353"/>
      <c r="K33" s="293"/>
      <c r="L33" s="291"/>
      <c r="M33" s="24"/>
    </row>
    <row r="34" spans="1:13" s="17" customFormat="1" ht="20.100000000000001" customHeight="1">
      <c r="A34" s="291">
        <v>6</v>
      </c>
      <c r="B34" s="293" t="s">
        <v>233</v>
      </c>
      <c r="C34" s="297" t="s">
        <v>755</v>
      </c>
      <c r="D34" s="291" t="s">
        <v>239</v>
      </c>
      <c r="E34" s="300">
        <v>40000</v>
      </c>
      <c r="F34" s="292">
        <v>40000</v>
      </c>
      <c r="G34" s="300">
        <v>40000</v>
      </c>
      <c r="H34" s="292">
        <v>40000</v>
      </c>
      <c r="I34" s="292">
        <v>40000</v>
      </c>
      <c r="J34" s="352" t="s">
        <v>5</v>
      </c>
      <c r="K34" s="293" t="s">
        <v>241</v>
      </c>
      <c r="L34" s="291" t="s">
        <v>47</v>
      </c>
      <c r="M34" s="19"/>
    </row>
    <row r="35" spans="1:13" s="17" customFormat="1" ht="20.100000000000001" customHeight="1">
      <c r="A35" s="291" t="s">
        <v>9</v>
      </c>
      <c r="B35" s="293" t="s">
        <v>9</v>
      </c>
      <c r="C35" s="297" t="s">
        <v>752</v>
      </c>
      <c r="D35" s="291"/>
      <c r="E35" s="371"/>
      <c r="F35" s="293"/>
      <c r="G35" s="371"/>
      <c r="H35" s="293"/>
      <c r="I35" s="293"/>
      <c r="J35" s="352" t="s">
        <v>295</v>
      </c>
      <c r="K35" s="293" t="s">
        <v>225</v>
      </c>
      <c r="L35" s="424"/>
    </row>
    <row r="36" spans="1:13" s="24" customFormat="1" ht="20.100000000000001" customHeight="1">
      <c r="A36" s="291"/>
      <c r="B36" s="486"/>
      <c r="C36" s="371"/>
      <c r="D36" s="291"/>
      <c r="E36" s="293"/>
      <c r="F36" s="293"/>
      <c r="G36" s="293"/>
      <c r="H36" s="293"/>
      <c r="I36" s="293"/>
      <c r="J36" s="353"/>
      <c r="K36" s="293" t="s">
        <v>242</v>
      </c>
      <c r="L36" s="424"/>
      <c r="M36" s="17"/>
    </row>
    <row r="37" spans="1:13" s="17" customFormat="1" ht="20.100000000000001" customHeight="1">
      <c r="A37" s="291">
        <v>7</v>
      </c>
      <c r="B37" s="293" t="s">
        <v>234</v>
      </c>
      <c r="C37" s="293" t="s">
        <v>235</v>
      </c>
      <c r="D37" s="291" t="s">
        <v>478</v>
      </c>
      <c r="E37" s="292">
        <v>150000</v>
      </c>
      <c r="F37" s="292">
        <v>150000</v>
      </c>
      <c r="G37" s="292">
        <v>150000</v>
      </c>
      <c r="H37" s="292">
        <v>150000</v>
      </c>
      <c r="I37" s="292">
        <v>150000</v>
      </c>
      <c r="J37" s="353" t="s">
        <v>122</v>
      </c>
      <c r="K37" s="293" t="s">
        <v>243</v>
      </c>
      <c r="L37" s="291" t="s">
        <v>47</v>
      </c>
      <c r="M37" s="24"/>
    </row>
    <row r="38" spans="1:13" s="17" customFormat="1" ht="20.100000000000001" customHeight="1">
      <c r="A38" s="291"/>
      <c r="B38" s="293"/>
      <c r="C38" s="293" t="s">
        <v>236</v>
      </c>
      <c r="D38" s="363" t="s">
        <v>754</v>
      </c>
      <c r="E38" s="292"/>
      <c r="F38" s="292"/>
      <c r="G38" s="292"/>
      <c r="H38" s="292"/>
      <c r="I38" s="292"/>
      <c r="J38" s="353" t="s">
        <v>123</v>
      </c>
      <c r="K38" s="293" t="s">
        <v>244</v>
      </c>
      <c r="L38" s="291"/>
    </row>
    <row r="39" spans="1:13" s="17" customFormat="1" ht="20.100000000000001" customHeight="1">
      <c r="A39" s="291">
        <v>8</v>
      </c>
      <c r="B39" s="293" t="s">
        <v>753</v>
      </c>
      <c r="C39" s="293" t="s">
        <v>237</v>
      </c>
      <c r="D39" s="291" t="s">
        <v>239</v>
      </c>
      <c r="E39" s="296">
        <v>150000</v>
      </c>
      <c r="F39" s="292">
        <v>150000</v>
      </c>
      <c r="G39" s="296">
        <v>150000</v>
      </c>
      <c r="H39" s="296">
        <v>150000</v>
      </c>
      <c r="I39" s="296">
        <v>150000</v>
      </c>
      <c r="J39" s="352" t="s">
        <v>5</v>
      </c>
      <c r="K39" s="293" t="s">
        <v>241</v>
      </c>
      <c r="L39" s="291" t="s">
        <v>47</v>
      </c>
    </row>
    <row r="40" spans="1:13" s="17" customFormat="1" ht="20.100000000000001" customHeight="1">
      <c r="A40" s="291"/>
      <c r="B40" s="363" t="s">
        <v>752</v>
      </c>
      <c r="C40" s="293"/>
      <c r="D40" s="293"/>
      <c r="E40" s="292"/>
      <c r="F40" s="292"/>
      <c r="G40" s="291"/>
      <c r="H40" s="291"/>
      <c r="I40" s="291"/>
      <c r="J40" s="352" t="s">
        <v>295</v>
      </c>
      <c r="K40" s="293"/>
      <c r="L40" s="291"/>
    </row>
    <row r="41" spans="1:13" s="17" customFormat="1" ht="20.100000000000001" customHeight="1">
      <c r="A41" s="291"/>
      <c r="B41" s="293"/>
      <c r="C41" s="293"/>
      <c r="D41" s="293"/>
      <c r="E41" s="294"/>
      <c r="F41" s="294"/>
      <c r="G41" s="293"/>
      <c r="H41" s="293"/>
      <c r="I41" s="293"/>
      <c r="J41" s="353"/>
      <c r="K41" s="293"/>
      <c r="L41" s="293"/>
    </row>
    <row r="42" spans="1:13" s="17" customFormat="1" ht="20.100000000000001" customHeight="1">
      <c r="A42" s="395"/>
      <c r="B42" s="366"/>
      <c r="C42" s="366"/>
      <c r="D42" s="366"/>
      <c r="E42" s="428"/>
      <c r="F42" s="428"/>
      <c r="G42" s="428"/>
      <c r="H42" s="428"/>
      <c r="I42" s="428"/>
      <c r="J42" s="487"/>
      <c r="K42" s="366"/>
      <c r="L42" s="366"/>
    </row>
    <row r="43" spans="1:13" s="17" customFormat="1" ht="20.100000000000001" customHeight="1">
      <c r="A43" s="289"/>
      <c r="B43" s="324"/>
      <c r="C43" s="324"/>
      <c r="D43" s="324"/>
      <c r="E43" s="332">
        <f>SUM(E32:E42)</f>
        <v>490000</v>
      </c>
      <c r="F43" s="332">
        <f>SUM(F32:F42)</f>
        <v>490000</v>
      </c>
      <c r="G43" s="332">
        <f>SUM(G32:G42)</f>
        <v>490000</v>
      </c>
      <c r="H43" s="332">
        <f>SUM(H32:H42)</f>
        <v>490000</v>
      </c>
      <c r="I43" s="332">
        <f>SUM(I32:I42)</f>
        <v>490000</v>
      </c>
      <c r="J43" s="409"/>
      <c r="K43" s="324"/>
      <c r="L43" s="324"/>
    </row>
    <row r="44" spans="1:13" s="17" customFormat="1" ht="20.100000000000001" customHeight="1">
      <c r="A44" s="289"/>
      <c r="B44" s="324"/>
      <c r="C44" s="324"/>
      <c r="D44" s="324"/>
      <c r="E44" s="646">
        <f>SUM(E43,E24)</f>
        <v>2190000</v>
      </c>
      <c r="F44" s="646">
        <f>SUM(F43,F24)</f>
        <v>2190000</v>
      </c>
      <c r="G44" s="646">
        <f>SUM(G43,G24)</f>
        <v>2190000</v>
      </c>
      <c r="H44" s="646">
        <f>SUM(H43,H24)</f>
        <v>2190000</v>
      </c>
      <c r="I44" s="646">
        <f>SUM(I43,I24)</f>
        <v>2190000</v>
      </c>
      <c r="J44" s="409"/>
      <c r="K44" s="324"/>
      <c r="L44" s="324"/>
    </row>
    <row r="45" spans="1:13" s="17" customFormat="1" ht="20.100000000000001" customHeight="1">
      <c r="A45" s="308"/>
      <c r="B45" s="442"/>
      <c r="C45" s="442"/>
      <c r="D45" s="442"/>
      <c r="E45" s="408"/>
      <c r="F45" s="408"/>
      <c r="G45" s="408"/>
      <c r="H45" s="408"/>
      <c r="I45" s="408"/>
      <c r="J45" s="408"/>
      <c r="K45" s="442"/>
      <c r="L45" s="442" t="s">
        <v>924</v>
      </c>
    </row>
    <row r="46" spans="1:13" s="17" customFormat="1" ht="20.100000000000001" customHeight="1">
      <c r="A46" s="308"/>
      <c r="B46" s="442"/>
      <c r="C46" s="442"/>
      <c r="D46" s="442"/>
      <c r="E46" s="408"/>
      <c r="F46" s="408"/>
      <c r="G46" s="408"/>
      <c r="H46" s="408"/>
      <c r="I46" s="408"/>
      <c r="J46" s="408"/>
      <c r="K46" s="442"/>
      <c r="L46" s="442" t="s">
        <v>43</v>
      </c>
    </row>
    <row r="47" spans="1:13" s="17" customFormat="1" ht="20.100000000000001" customHeight="1">
      <c r="A47" s="402"/>
      <c r="B47" s="759" t="s">
        <v>513</v>
      </c>
      <c r="C47" s="759"/>
      <c r="D47" s="759"/>
      <c r="E47" s="759"/>
      <c r="F47" s="759"/>
      <c r="G47" s="759"/>
      <c r="H47" s="759"/>
      <c r="I47" s="759"/>
      <c r="J47" s="759"/>
      <c r="K47" s="759"/>
      <c r="L47" s="759"/>
    </row>
    <row r="48" spans="1:13" s="17" customFormat="1" ht="20.100000000000001" customHeight="1">
      <c r="A48" s="309"/>
      <c r="B48" s="309"/>
      <c r="C48" s="310"/>
      <c r="D48" s="311" t="s">
        <v>18</v>
      </c>
      <c r="E48" s="747" t="s">
        <v>28</v>
      </c>
      <c r="F48" s="748"/>
      <c r="G48" s="748"/>
      <c r="H48" s="748"/>
      <c r="I48" s="749"/>
      <c r="J48" s="312" t="s">
        <v>26</v>
      </c>
      <c r="K48" s="311" t="s">
        <v>29</v>
      </c>
      <c r="L48" s="313" t="s">
        <v>20</v>
      </c>
    </row>
    <row r="49" spans="1:13" s="112" customFormat="1" ht="20.100000000000001" customHeight="1">
      <c r="A49" s="314" t="s">
        <v>14</v>
      </c>
      <c r="B49" s="314" t="s">
        <v>25</v>
      </c>
      <c r="C49" s="315" t="s">
        <v>16</v>
      </c>
      <c r="D49" s="314" t="s">
        <v>21</v>
      </c>
      <c r="E49" s="311">
        <v>2561</v>
      </c>
      <c r="F49" s="311">
        <v>2562</v>
      </c>
      <c r="G49" s="311">
        <v>2563</v>
      </c>
      <c r="H49" s="311">
        <v>2564</v>
      </c>
      <c r="I49" s="311">
        <v>2565</v>
      </c>
      <c r="J49" s="314" t="s">
        <v>27</v>
      </c>
      <c r="K49" s="314" t="s">
        <v>22</v>
      </c>
      <c r="L49" s="316" t="s">
        <v>23</v>
      </c>
      <c r="M49" s="17"/>
    </row>
    <row r="50" spans="1:13" s="112" customFormat="1" ht="20.100000000000001" customHeight="1">
      <c r="A50" s="327"/>
      <c r="B50" s="327"/>
      <c r="C50" s="328"/>
      <c r="D50" s="327"/>
      <c r="E50" s="329" t="s">
        <v>1</v>
      </c>
      <c r="F50" s="329" t="s">
        <v>1</v>
      </c>
      <c r="G50" s="318" t="s">
        <v>1</v>
      </c>
      <c r="H50" s="318" t="s">
        <v>1</v>
      </c>
      <c r="I50" s="318" t="s">
        <v>1</v>
      </c>
      <c r="J50" s="318"/>
      <c r="K50" s="327"/>
      <c r="L50" s="330"/>
    </row>
    <row r="51" spans="1:13" s="19" customFormat="1" ht="20.100000000000001" customHeight="1">
      <c r="A51" s="278">
        <v>1</v>
      </c>
      <c r="B51" s="293" t="s">
        <v>757</v>
      </c>
      <c r="C51" s="297" t="s">
        <v>759</v>
      </c>
      <c r="D51" s="291" t="s">
        <v>246</v>
      </c>
      <c r="E51" s="300">
        <v>200000</v>
      </c>
      <c r="F51" s="295">
        <v>200000</v>
      </c>
      <c r="G51" s="300">
        <v>200000</v>
      </c>
      <c r="H51" s="295">
        <v>200000</v>
      </c>
      <c r="I51" s="295">
        <v>200000</v>
      </c>
      <c r="J51" s="295" t="s">
        <v>131</v>
      </c>
      <c r="K51" s="293" t="s">
        <v>253</v>
      </c>
      <c r="L51" s="291" t="s">
        <v>47</v>
      </c>
      <c r="M51" s="112"/>
    </row>
    <row r="52" spans="1:13" s="24" customFormat="1" ht="20.100000000000001" customHeight="1">
      <c r="A52" s="278"/>
      <c r="B52" s="293" t="s">
        <v>756</v>
      </c>
      <c r="C52" s="297" t="s">
        <v>758</v>
      </c>
      <c r="D52" s="291"/>
      <c r="E52" s="371"/>
      <c r="F52" s="293"/>
      <c r="G52" s="371"/>
      <c r="H52" s="293"/>
      <c r="I52" s="293"/>
      <c r="J52" s="363" t="s">
        <v>9</v>
      </c>
      <c r="K52" s="293" t="s">
        <v>254</v>
      </c>
      <c r="L52" s="291"/>
      <c r="M52" s="19"/>
    </row>
    <row r="53" spans="1:13" s="24" customFormat="1" ht="20.100000000000001" customHeight="1">
      <c r="A53" s="278"/>
      <c r="B53" s="293"/>
      <c r="C53" s="297"/>
      <c r="D53" s="291"/>
      <c r="E53" s="371"/>
      <c r="F53" s="293"/>
      <c r="G53" s="371"/>
      <c r="H53" s="293"/>
      <c r="I53" s="293"/>
      <c r="J53" s="363"/>
      <c r="K53" s="293" t="s">
        <v>255</v>
      </c>
      <c r="L53" s="291"/>
    </row>
    <row r="54" spans="1:13" s="19" customFormat="1" ht="20.100000000000001" customHeight="1">
      <c r="A54" s="278">
        <v>2</v>
      </c>
      <c r="B54" s="361" t="s">
        <v>1050</v>
      </c>
      <c r="C54" s="297" t="s">
        <v>247</v>
      </c>
      <c r="D54" s="291" t="s">
        <v>248</v>
      </c>
      <c r="E54" s="300">
        <v>50000</v>
      </c>
      <c r="F54" s="292">
        <v>50000</v>
      </c>
      <c r="G54" s="300">
        <v>50000</v>
      </c>
      <c r="H54" s="292">
        <v>50000</v>
      </c>
      <c r="I54" s="292">
        <v>50000</v>
      </c>
      <c r="J54" s="363" t="s">
        <v>500</v>
      </c>
      <c r="K54" s="293" t="s">
        <v>253</v>
      </c>
      <c r="L54" s="291" t="s">
        <v>47</v>
      </c>
      <c r="M54" s="24"/>
    </row>
    <row r="55" spans="1:13" s="17" customFormat="1" ht="20.100000000000001" customHeight="1">
      <c r="A55" s="280"/>
      <c r="B55" s="293" t="s">
        <v>1049</v>
      </c>
      <c r="C55" s="297" t="s">
        <v>37</v>
      </c>
      <c r="D55" s="291"/>
      <c r="E55" s="371"/>
      <c r="F55" s="293"/>
      <c r="G55" s="293"/>
      <c r="H55" s="293"/>
      <c r="I55" s="293"/>
      <c r="J55" s="463" t="s">
        <v>499</v>
      </c>
      <c r="K55" s="361" t="s">
        <v>256</v>
      </c>
      <c r="L55" s="291"/>
      <c r="M55" s="19"/>
    </row>
    <row r="56" spans="1:13" s="17" customFormat="1" ht="20.100000000000001" customHeight="1">
      <c r="A56" s="280"/>
      <c r="B56" s="293"/>
      <c r="C56" s="297"/>
      <c r="D56" s="291"/>
      <c r="E56" s="371"/>
      <c r="F56" s="293"/>
      <c r="G56" s="293"/>
      <c r="H56" s="293"/>
      <c r="I56" s="293"/>
      <c r="J56" s="363"/>
      <c r="K56" s="361" t="s">
        <v>257</v>
      </c>
      <c r="L56" s="291"/>
    </row>
    <row r="57" spans="1:13" s="17" customFormat="1" ht="20.100000000000001" customHeight="1">
      <c r="A57" s="278">
        <v>3</v>
      </c>
      <c r="B57" s="293" t="s">
        <v>249</v>
      </c>
      <c r="C57" s="297" t="s">
        <v>250</v>
      </c>
      <c r="D57" s="291" t="s">
        <v>251</v>
      </c>
      <c r="E57" s="300">
        <v>20000</v>
      </c>
      <c r="F57" s="292">
        <v>20000</v>
      </c>
      <c r="G57" s="292">
        <v>20000</v>
      </c>
      <c r="H57" s="292">
        <v>20000</v>
      </c>
      <c r="I57" s="292">
        <v>20000</v>
      </c>
      <c r="J57" s="292" t="s">
        <v>131</v>
      </c>
      <c r="K57" s="361" t="s">
        <v>258</v>
      </c>
      <c r="L57" s="291" t="s">
        <v>474</v>
      </c>
    </row>
    <row r="58" spans="1:13" s="24" customFormat="1" ht="20.100000000000001" customHeight="1">
      <c r="A58" s="278"/>
      <c r="B58" s="293"/>
      <c r="C58" s="297" t="s">
        <v>252</v>
      </c>
      <c r="D58" s="291"/>
      <c r="E58" s="371"/>
      <c r="F58" s="293"/>
      <c r="G58" s="293"/>
      <c r="H58" s="293"/>
      <c r="I58" s="293"/>
      <c r="J58" s="363"/>
      <c r="K58" s="361" t="s">
        <v>259</v>
      </c>
      <c r="L58" s="291" t="s">
        <v>473</v>
      </c>
      <c r="M58" s="17"/>
    </row>
    <row r="59" spans="1:13" s="17" customFormat="1" ht="20.100000000000001" customHeight="1">
      <c r="A59" s="278">
        <v>4</v>
      </c>
      <c r="B59" s="293" t="s">
        <v>1052</v>
      </c>
      <c r="C59" s="297" t="s">
        <v>250</v>
      </c>
      <c r="D59" s="291" t="s">
        <v>251</v>
      </c>
      <c r="E59" s="292">
        <v>20000</v>
      </c>
      <c r="F59" s="292">
        <v>20000</v>
      </c>
      <c r="G59" s="292">
        <v>20000</v>
      </c>
      <c r="H59" s="292">
        <v>20000</v>
      </c>
      <c r="I59" s="292">
        <v>20000</v>
      </c>
      <c r="J59" s="292" t="s">
        <v>131</v>
      </c>
      <c r="K59" s="293" t="s">
        <v>258</v>
      </c>
      <c r="L59" s="291" t="s">
        <v>47</v>
      </c>
      <c r="M59" s="24"/>
    </row>
    <row r="60" spans="1:13" s="24" customFormat="1" ht="20.100000000000001" customHeight="1">
      <c r="A60" s="278"/>
      <c r="B60" s="361" t="s">
        <v>1051</v>
      </c>
      <c r="C60" s="371" t="s">
        <v>252</v>
      </c>
      <c r="D60" s="291"/>
      <c r="E60" s="426"/>
      <c r="F60" s="426"/>
      <c r="G60" s="689"/>
      <c r="H60" s="689"/>
      <c r="I60" s="689"/>
      <c r="J60" s="690"/>
      <c r="K60" s="293" t="s">
        <v>259</v>
      </c>
      <c r="L60" s="291" t="s">
        <v>473</v>
      </c>
      <c r="M60" s="17"/>
    </row>
    <row r="61" spans="1:13" s="17" customFormat="1" ht="20.100000000000001" customHeight="1">
      <c r="A61" s="278">
        <v>5</v>
      </c>
      <c r="B61" s="361" t="s">
        <v>458</v>
      </c>
      <c r="C61" s="297" t="s">
        <v>245</v>
      </c>
      <c r="D61" s="291" t="s">
        <v>246</v>
      </c>
      <c r="E61" s="292">
        <v>50000</v>
      </c>
      <c r="F61" s="292">
        <v>50000</v>
      </c>
      <c r="G61" s="296">
        <v>50000</v>
      </c>
      <c r="H61" s="296">
        <v>50000</v>
      </c>
      <c r="I61" s="296">
        <v>50000</v>
      </c>
      <c r="J61" s="292" t="s">
        <v>131</v>
      </c>
      <c r="K61" s="293" t="s">
        <v>253</v>
      </c>
      <c r="L61" s="291" t="s">
        <v>47</v>
      </c>
      <c r="M61" s="24"/>
    </row>
    <row r="62" spans="1:13" s="17" customFormat="1" ht="20.100000000000001" customHeight="1">
      <c r="A62" s="401"/>
      <c r="B62" s="564"/>
      <c r="C62" s="366" t="s">
        <v>37</v>
      </c>
      <c r="D62" s="564"/>
      <c r="E62" s="428"/>
      <c r="F62" s="428"/>
      <c r="G62" s="555"/>
      <c r="H62" s="555"/>
      <c r="I62" s="555"/>
      <c r="J62" s="555"/>
      <c r="K62" s="366" t="s">
        <v>254</v>
      </c>
      <c r="L62" s="564" t="s">
        <v>473</v>
      </c>
    </row>
    <row r="63" spans="1:13" s="17" customFormat="1" ht="20.100000000000001" customHeight="1">
      <c r="A63" s="289"/>
      <c r="B63" s="324"/>
      <c r="C63" s="324"/>
      <c r="D63" s="324"/>
      <c r="E63" s="332">
        <f>SUM(E51:E62)</f>
        <v>340000</v>
      </c>
      <c r="F63" s="332">
        <f t="shared" ref="F63:I63" si="1">SUM(F51:F62)</f>
        <v>340000</v>
      </c>
      <c r="G63" s="332">
        <f t="shared" si="1"/>
        <v>340000</v>
      </c>
      <c r="H63" s="332">
        <f t="shared" si="1"/>
        <v>340000</v>
      </c>
      <c r="I63" s="332">
        <f t="shared" si="1"/>
        <v>340000</v>
      </c>
      <c r="J63" s="446"/>
      <c r="K63" s="324"/>
      <c r="L63" s="324"/>
    </row>
    <row r="64" spans="1:13" s="17" customFormat="1" ht="20.100000000000001" customHeight="1">
      <c r="A64" s="289"/>
      <c r="B64" s="324"/>
      <c r="C64" s="324"/>
      <c r="D64" s="324"/>
      <c r="E64" s="446"/>
      <c r="F64" s="446"/>
      <c r="G64" s="446"/>
      <c r="H64" s="446"/>
      <c r="I64" s="446"/>
      <c r="J64" s="446"/>
      <c r="K64" s="324"/>
      <c r="L64" s="324"/>
    </row>
    <row r="65" spans="1:13" s="17" customFormat="1" ht="20.100000000000001" customHeight="1">
      <c r="A65" s="289"/>
      <c r="B65" s="324"/>
      <c r="C65" s="324"/>
      <c r="D65" s="324"/>
      <c r="E65" s="446"/>
      <c r="F65" s="446"/>
      <c r="G65" s="446"/>
      <c r="H65" s="446"/>
      <c r="I65" s="446"/>
      <c r="J65" s="446"/>
      <c r="K65" s="324"/>
      <c r="L65" s="324" t="s">
        <v>925</v>
      </c>
    </row>
    <row r="66" spans="1:13" s="17" customFormat="1" ht="20.100000000000001" customHeight="1">
      <c r="A66" s="289"/>
      <c r="B66" s="324"/>
      <c r="C66" s="324"/>
      <c r="D66" s="324"/>
      <c r="E66" s="446"/>
      <c r="F66" s="446"/>
      <c r="G66" s="446"/>
      <c r="H66" s="446"/>
      <c r="I66" s="446"/>
      <c r="J66" s="446"/>
      <c r="K66" s="324"/>
      <c r="L66" s="324"/>
    </row>
    <row r="67" spans="1:13" s="17" customFormat="1" ht="20.100000000000001" customHeight="1">
      <c r="A67" s="289"/>
      <c r="B67" s="324"/>
      <c r="C67" s="324"/>
      <c r="D67" s="324"/>
      <c r="E67" s="446"/>
      <c r="F67" s="446"/>
      <c r="G67" s="446"/>
      <c r="H67" s="446"/>
      <c r="I67" s="446"/>
      <c r="J67" s="446"/>
      <c r="K67" s="324"/>
      <c r="L67" s="324" t="s">
        <v>43</v>
      </c>
    </row>
    <row r="68" spans="1:13" s="24" customFormat="1" ht="21" customHeight="1">
      <c r="A68" s="402"/>
      <c r="B68" s="759" t="s">
        <v>513</v>
      </c>
      <c r="C68" s="759"/>
      <c r="D68" s="759"/>
      <c r="E68" s="759"/>
      <c r="F68" s="759"/>
      <c r="G68" s="759"/>
      <c r="H68" s="759"/>
      <c r="I68" s="759"/>
      <c r="J68" s="759"/>
      <c r="K68" s="759"/>
      <c r="L68" s="759"/>
      <c r="M68" s="17"/>
    </row>
    <row r="69" spans="1:13" s="17" customFormat="1" ht="21" customHeight="1">
      <c r="A69" s="309"/>
      <c r="B69" s="309"/>
      <c r="C69" s="310"/>
      <c r="D69" s="311" t="s">
        <v>18</v>
      </c>
      <c r="E69" s="747" t="s">
        <v>28</v>
      </c>
      <c r="F69" s="748"/>
      <c r="G69" s="748"/>
      <c r="H69" s="748"/>
      <c r="I69" s="749"/>
      <c r="J69" s="312" t="s">
        <v>26</v>
      </c>
      <c r="K69" s="311" t="s">
        <v>29</v>
      </c>
      <c r="L69" s="313" t="s">
        <v>20</v>
      </c>
      <c r="M69" s="24"/>
    </row>
    <row r="70" spans="1:13" s="17" customFormat="1" ht="21" customHeight="1">
      <c r="A70" s="314" t="s">
        <v>14</v>
      </c>
      <c r="B70" s="314" t="s">
        <v>25</v>
      </c>
      <c r="C70" s="315" t="s">
        <v>16</v>
      </c>
      <c r="D70" s="314" t="s">
        <v>21</v>
      </c>
      <c r="E70" s="311">
        <v>2561</v>
      </c>
      <c r="F70" s="311">
        <v>2562</v>
      </c>
      <c r="G70" s="311">
        <v>2563</v>
      </c>
      <c r="H70" s="311">
        <v>2564</v>
      </c>
      <c r="I70" s="311">
        <v>2565</v>
      </c>
      <c r="J70" s="314" t="s">
        <v>27</v>
      </c>
      <c r="K70" s="314" t="s">
        <v>22</v>
      </c>
      <c r="L70" s="316" t="s">
        <v>23</v>
      </c>
    </row>
    <row r="71" spans="1:13" s="17" customFormat="1" ht="21" customHeight="1">
      <c r="A71" s="327"/>
      <c r="B71" s="327"/>
      <c r="C71" s="328"/>
      <c r="D71" s="327"/>
      <c r="E71" s="329" t="s">
        <v>1</v>
      </c>
      <c r="F71" s="329" t="s">
        <v>1</v>
      </c>
      <c r="G71" s="318" t="s">
        <v>1</v>
      </c>
      <c r="H71" s="318" t="s">
        <v>1</v>
      </c>
      <c r="I71" s="318" t="s">
        <v>1</v>
      </c>
      <c r="J71" s="318"/>
      <c r="K71" s="327"/>
      <c r="L71" s="330"/>
    </row>
    <row r="72" spans="1:13" s="17" customFormat="1" ht="21" customHeight="1">
      <c r="A72" s="291">
        <v>6</v>
      </c>
      <c r="B72" s="461" t="s">
        <v>936</v>
      </c>
      <c r="C72" s="297" t="s">
        <v>261</v>
      </c>
      <c r="D72" s="291" t="s">
        <v>251</v>
      </c>
      <c r="E72" s="292">
        <v>30000</v>
      </c>
      <c r="F72" s="292">
        <v>30000</v>
      </c>
      <c r="G72" s="292">
        <v>30000</v>
      </c>
      <c r="H72" s="292">
        <v>30000</v>
      </c>
      <c r="I72" s="292">
        <v>30000</v>
      </c>
      <c r="J72" s="295" t="s">
        <v>131</v>
      </c>
      <c r="K72" s="361" t="s">
        <v>273</v>
      </c>
      <c r="L72" s="291" t="s">
        <v>47</v>
      </c>
    </row>
    <row r="73" spans="1:13" s="17" customFormat="1" ht="21" customHeight="1">
      <c r="A73" s="291"/>
      <c r="B73" s="461" t="s">
        <v>933</v>
      </c>
      <c r="C73" s="297"/>
      <c r="D73" s="291"/>
      <c r="E73" s="292"/>
      <c r="F73" s="292"/>
      <c r="G73" s="296"/>
      <c r="H73" s="296"/>
      <c r="I73" s="296"/>
      <c r="J73" s="292"/>
      <c r="K73" s="361"/>
      <c r="L73" s="291"/>
    </row>
    <row r="74" spans="1:13" ht="21" customHeight="1">
      <c r="A74" s="291">
        <v>7</v>
      </c>
      <c r="B74" s="461" t="s">
        <v>934</v>
      </c>
      <c r="C74" s="297" t="s">
        <v>261</v>
      </c>
      <c r="D74" s="291" t="s">
        <v>251</v>
      </c>
      <c r="E74" s="292">
        <v>20000</v>
      </c>
      <c r="F74" s="292">
        <v>20000</v>
      </c>
      <c r="G74" s="296">
        <v>20000</v>
      </c>
      <c r="H74" s="296">
        <v>20000</v>
      </c>
      <c r="I74" s="296">
        <v>20000</v>
      </c>
      <c r="J74" s="363" t="s">
        <v>9</v>
      </c>
      <c r="K74" s="361" t="s">
        <v>274</v>
      </c>
      <c r="L74" s="291" t="s">
        <v>47</v>
      </c>
      <c r="M74" s="17"/>
    </row>
    <row r="75" spans="1:13" ht="21" customHeight="1">
      <c r="A75" s="291"/>
      <c r="B75" s="425" t="s">
        <v>935</v>
      </c>
      <c r="C75" s="297" t="s">
        <v>136</v>
      </c>
      <c r="D75" s="291"/>
      <c r="E75" s="301"/>
      <c r="F75" s="291"/>
      <c r="G75" s="301"/>
      <c r="H75" s="454"/>
      <c r="I75" s="454"/>
      <c r="J75" s="363"/>
      <c r="K75" s="293" t="s">
        <v>275</v>
      </c>
      <c r="L75" s="291"/>
    </row>
    <row r="76" spans="1:13" ht="24" customHeight="1">
      <c r="A76" s="291">
        <v>8</v>
      </c>
      <c r="B76" s="293" t="s">
        <v>262</v>
      </c>
      <c r="C76" s="297" t="s">
        <v>261</v>
      </c>
      <c r="D76" s="291" t="s">
        <v>263</v>
      </c>
      <c r="E76" s="300">
        <v>100000</v>
      </c>
      <c r="F76" s="292">
        <v>100000</v>
      </c>
      <c r="G76" s="300">
        <v>100000</v>
      </c>
      <c r="H76" s="457">
        <v>100000</v>
      </c>
      <c r="I76" s="457">
        <v>100000</v>
      </c>
      <c r="J76" s="363" t="s">
        <v>260</v>
      </c>
      <c r="K76" s="293" t="s">
        <v>276</v>
      </c>
      <c r="L76" s="291" t="s">
        <v>47</v>
      </c>
    </row>
    <row r="77" spans="1:13" ht="24" customHeight="1">
      <c r="A77" s="291"/>
      <c r="B77" s="293" t="s">
        <v>264</v>
      </c>
      <c r="C77" s="297" t="s">
        <v>265</v>
      </c>
      <c r="D77" s="291"/>
      <c r="E77" s="301"/>
      <c r="F77" s="291"/>
      <c r="G77" s="301"/>
      <c r="H77" s="454"/>
      <c r="I77" s="454"/>
      <c r="J77" s="463"/>
      <c r="K77" s="293" t="s">
        <v>277</v>
      </c>
      <c r="L77" s="291"/>
    </row>
    <row r="78" spans="1:13" ht="24" customHeight="1">
      <c r="A78" s="291">
        <v>9</v>
      </c>
      <c r="B78" s="293" t="s">
        <v>266</v>
      </c>
      <c r="C78" s="297" t="s">
        <v>267</v>
      </c>
      <c r="D78" s="291" t="s">
        <v>268</v>
      </c>
      <c r="E78" s="292">
        <v>20000</v>
      </c>
      <c r="F78" s="292">
        <v>20000</v>
      </c>
      <c r="G78" s="457">
        <v>20000</v>
      </c>
      <c r="H78" s="457">
        <v>20000</v>
      </c>
      <c r="I78" s="457">
        <v>20000</v>
      </c>
      <c r="J78" s="363"/>
      <c r="K78" s="361" t="s">
        <v>278</v>
      </c>
      <c r="L78" s="291"/>
    </row>
    <row r="79" spans="1:13" ht="24" customHeight="1">
      <c r="A79" s="291"/>
      <c r="B79" s="364"/>
      <c r="C79" s="293" t="s">
        <v>269</v>
      </c>
      <c r="D79" s="424"/>
      <c r="E79" s="292"/>
      <c r="F79" s="292"/>
      <c r="G79" s="300"/>
      <c r="H79" s="457"/>
      <c r="I79" s="457"/>
      <c r="J79" s="292" t="s">
        <v>131</v>
      </c>
      <c r="K79" s="293" t="s">
        <v>279</v>
      </c>
      <c r="L79" s="291" t="s">
        <v>47</v>
      </c>
    </row>
    <row r="80" spans="1:13" ht="24" customHeight="1">
      <c r="A80" s="291">
        <v>10</v>
      </c>
      <c r="B80" s="364" t="s">
        <v>270</v>
      </c>
      <c r="C80" s="293" t="s">
        <v>271</v>
      </c>
      <c r="D80" s="424" t="s">
        <v>272</v>
      </c>
      <c r="E80" s="300">
        <v>100000</v>
      </c>
      <c r="F80" s="296">
        <v>100000</v>
      </c>
      <c r="G80" s="300">
        <v>100000</v>
      </c>
      <c r="H80" s="457">
        <v>100000</v>
      </c>
      <c r="I80" s="457">
        <v>100000</v>
      </c>
      <c r="J80" s="363"/>
      <c r="K80" s="293" t="s">
        <v>280</v>
      </c>
      <c r="L80" s="291" t="s">
        <v>47</v>
      </c>
    </row>
    <row r="81" spans="1:12" ht="24" customHeight="1">
      <c r="A81" s="291">
        <v>11</v>
      </c>
      <c r="B81" s="293" t="s">
        <v>1053</v>
      </c>
      <c r="C81" s="293" t="s">
        <v>1054</v>
      </c>
      <c r="D81" s="291" t="s">
        <v>152</v>
      </c>
      <c r="E81" s="292" t="s">
        <v>1056</v>
      </c>
      <c r="F81" s="292">
        <v>30000</v>
      </c>
      <c r="G81" s="300">
        <v>100000</v>
      </c>
      <c r="H81" s="457">
        <v>100000</v>
      </c>
      <c r="I81" s="457">
        <v>100000</v>
      </c>
      <c r="J81" s="292"/>
      <c r="K81" s="293" t="s">
        <v>1055</v>
      </c>
      <c r="L81" s="291"/>
    </row>
    <row r="82" spans="1:12" ht="24" customHeight="1">
      <c r="A82" s="291">
        <v>12</v>
      </c>
      <c r="B82" s="361" t="s">
        <v>454</v>
      </c>
      <c r="C82" s="371" t="s">
        <v>455</v>
      </c>
      <c r="D82" s="291" t="s">
        <v>456</v>
      </c>
      <c r="E82" s="292">
        <v>20000</v>
      </c>
      <c r="F82" s="292">
        <v>20000</v>
      </c>
      <c r="G82" s="300">
        <v>20000</v>
      </c>
      <c r="H82" s="457">
        <v>20000</v>
      </c>
      <c r="I82" s="457">
        <v>20000</v>
      </c>
      <c r="J82" s="292" t="s">
        <v>131</v>
      </c>
      <c r="K82" s="361" t="s">
        <v>1059</v>
      </c>
      <c r="L82" s="291" t="s">
        <v>457</v>
      </c>
    </row>
    <row r="83" spans="1:12" ht="24" customHeight="1">
      <c r="A83" s="291">
        <v>13</v>
      </c>
      <c r="B83" s="361" t="s">
        <v>1057</v>
      </c>
      <c r="C83" s="293" t="s">
        <v>1054</v>
      </c>
      <c r="D83" s="291" t="s">
        <v>456</v>
      </c>
      <c r="E83" s="292">
        <v>20000</v>
      </c>
      <c r="F83" s="292">
        <v>20000</v>
      </c>
      <c r="G83" s="300">
        <v>20000</v>
      </c>
      <c r="H83" s="457">
        <v>20000</v>
      </c>
      <c r="I83" s="457">
        <v>20000</v>
      </c>
      <c r="J83" s="292" t="s">
        <v>131</v>
      </c>
      <c r="K83" s="293" t="s">
        <v>1055</v>
      </c>
      <c r="L83" s="361"/>
    </row>
    <row r="84" spans="1:12" ht="24" customHeight="1">
      <c r="A84" s="395"/>
      <c r="B84" s="564" t="s">
        <v>1058</v>
      </c>
      <c r="C84" s="564"/>
      <c r="D84" s="564"/>
      <c r="E84" s="429"/>
      <c r="F84" s="429"/>
      <c r="G84" s="459"/>
      <c r="H84" s="458"/>
      <c r="I84" s="458"/>
      <c r="J84" s="428"/>
      <c r="K84" s="564"/>
      <c r="L84" s="564"/>
    </row>
    <row r="85" spans="1:12" ht="24" customHeight="1">
      <c r="A85" s="290"/>
      <c r="B85" s="282"/>
      <c r="C85" s="282"/>
      <c r="D85" s="282"/>
      <c r="E85" s="449">
        <f>SUM(E72:E84)</f>
        <v>310000</v>
      </c>
      <c r="F85" s="449">
        <f t="shared" ref="F85:I85" si="2">SUM(F72:F84)</f>
        <v>340000</v>
      </c>
      <c r="G85" s="449">
        <f t="shared" si="2"/>
        <v>410000</v>
      </c>
      <c r="H85" s="449">
        <f t="shared" si="2"/>
        <v>410000</v>
      </c>
      <c r="I85" s="449">
        <f t="shared" si="2"/>
        <v>410000</v>
      </c>
      <c r="J85" s="282"/>
      <c r="K85" s="282"/>
      <c r="L85" s="282" t="s">
        <v>931</v>
      </c>
    </row>
    <row r="86" spans="1:12" ht="24" customHeight="1">
      <c r="A86" s="290"/>
      <c r="B86" s="282"/>
      <c r="C86" s="282"/>
      <c r="D86" s="282"/>
      <c r="E86" s="483"/>
      <c r="F86" s="483"/>
      <c r="G86" s="483"/>
      <c r="H86" s="483"/>
      <c r="I86" s="483"/>
      <c r="J86" s="282"/>
      <c r="K86" s="282"/>
      <c r="L86" s="282" t="s">
        <v>43</v>
      </c>
    </row>
    <row r="87" spans="1:12" ht="24" customHeight="1">
      <c r="A87" s="402"/>
      <c r="B87" s="759" t="s">
        <v>513</v>
      </c>
      <c r="C87" s="759"/>
      <c r="D87" s="759"/>
      <c r="E87" s="759"/>
      <c r="F87" s="759"/>
      <c r="G87" s="759"/>
      <c r="H87" s="759"/>
      <c r="I87" s="759"/>
      <c r="J87" s="759"/>
      <c r="K87" s="759"/>
      <c r="L87" s="759"/>
    </row>
    <row r="88" spans="1:12" ht="24" customHeight="1">
      <c r="A88" s="309"/>
      <c r="B88" s="309"/>
      <c r="C88" s="310"/>
      <c r="D88" s="311" t="s">
        <v>18</v>
      </c>
      <c r="E88" s="747" t="s">
        <v>28</v>
      </c>
      <c r="F88" s="748"/>
      <c r="G88" s="748"/>
      <c r="H88" s="748"/>
      <c r="I88" s="749"/>
      <c r="J88" s="312" t="s">
        <v>26</v>
      </c>
      <c r="K88" s="311" t="s">
        <v>29</v>
      </c>
      <c r="L88" s="313" t="s">
        <v>20</v>
      </c>
    </row>
    <row r="89" spans="1:12" ht="24" customHeight="1">
      <c r="A89" s="314" t="s">
        <v>14</v>
      </c>
      <c r="B89" s="314" t="s">
        <v>25</v>
      </c>
      <c r="C89" s="315" t="s">
        <v>16</v>
      </c>
      <c r="D89" s="314" t="s">
        <v>21</v>
      </c>
      <c r="E89" s="311">
        <v>2561</v>
      </c>
      <c r="F89" s="311">
        <v>2562</v>
      </c>
      <c r="G89" s="311">
        <v>2563</v>
      </c>
      <c r="H89" s="311">
        <v>2564</v>
      </c>
      <c r="I89" s="311">
        <v>2565</v>
      </c>
      <c r="J89" s="314" t="s">
        <v>27</v>
      </c>
      <c r="K89" s="314" t="s">
        <v>22</v>
      </c>
      <c r="L89" s="316" t="s">
        <v>23</v>
      </c>
    </row>
    <row r="90" spans="1:12" ht="24" customHeight="1">
      <c r="A90" s="327"/>
      <c r="B90" s="327"/>
      <c r="C90" s="328"/>
      <c r="D90" s="327"/>
      <c r="E90" s="329" t="s">
        <v>1</v>
      </c>
      <c r="F90" s="329" t="s">
        <v>1</v>
      </c>
      <c r="G90" s="318" t="s">
        <v>1</v>
      </c>
      <c r="H90" s="318" t="s">
        <v>1</v>
      </c>
      <c r="I90" s="318" t="s">
        <v>1</v>
      </c>
      <c r="J90" s="318"/>
      <c r="K90" s="327"/>
      <c r="L90" s="330"/>
    </row>
    <row r="91" spans="1:12" ht="24" customHeight="1">
      <c r="A91" s="278">
        <v>14</v>
      </c>
      <c r="B91" s="291" t="s">
        <v>761</v>
      </c>
      <c r="C91" s="293" t="s">
        <v>281</v>
      </c>
      <c r="D91" s="291" t="s">
        <v>282</v>
      </c>
      <c r="E91" s="292">
        <v>40000</v>
      </c>
      <c r="F91" s="292">
        <v>40000</v>
      </c>
      <c r="G91" s="292">
        <v>40000</v>
      </c>
      <c r="H91" s="292">
        <v>40000</v>
      </c>
      <c r="I91" s="292">
        <v>40000</v>
      </c>
      <c r="J91" s="295" t="s">
        <v>119</v>
      </c>
      <c r="K91" s="361" t="s">
        <v>286</v>
      </c>
      <c r="L91" s="291" t="s">
        <v>47</v>
      </c>
    </row>
    <row r="92" spans="1:12" ht="24" customHeight="1">
      <c r="A92" s="278"/>
      <c r="B92" s="293" t="s">
        <v>762</v>
      </c>
      <c r="C92" s="293" t="s">
        <v>283</v>
      </c>
      <c r="D92" s="291" t="s">
        <v>284</v>
      </c>
      <c r="E92" s="292" t="s">
        <v>9</v>
      </c>
      <c r="F92" s="292" t="s">
        <v>9</v>
      </c>
      <c r="G92" s="300" t="s">
        <v>9</v>
      </c>
      <c r="H92" s="292"/>
      <c r="I92" s="292"/>
      <c r="J92" s="363" t="s">
        <v>296</v>
      </c>
      <c r="K92" s="293" t="s">
        <v>287</v>
      </c>
      <c r="L92" s="291" t="s">
        <v>473</v>
      </c>
    </row>
    <row r="93" spans="1:12" ht="24" customHeight="1">
      <c r="A93" s="278"/>
      <c r="B93" s="293" t="s">
        <v>760</v>
      </c>
      <c r="C93" s="297"/>
      <c r="D93" s="291"/>
      <c r="E93" s="371"/>
      <c r="F93" s="293"/>
      <c r="G93" s="371"/>
      <c r="H93" s="293"/>
      <c r="I93" s="293"/>
      <c r="J93" s="363" t="s">
        <v>284</v>
      </c>
      <c r="K93" s="293" t="s">
        <v>9</v>
      </c>
      <c r="L93" s="291"/>
    </row>
    <row r="94" spans="1:12" ht="24" customHeight="1">
      <c r="A94" s="278" t="s">
        <v>9</v>
      </c>
      <c r="B94" s="293" t="s">
        <v>9</v>
      </c>
      <c r="C94" s="297" t="s">
        <v>9</v>
      </c>
      <c r="D94" s="291" t="s">
        <v>9</v>
      </c>
      <c r="E94" s="300" t="s">
        <v>285</v>
      </c>
      <c r="F94" s="292" t="s">
        <v>9</v>
      </c>
      <c r="G94" s="300" t="s">
        <v>9</v>
      </c>
      <c r="H94" s="292"/>
      <c r="I94" s="292"/>
      <c r="J94" s="363" t="s">
        <v>9</v>
      </c>
      <c r="K94" s="293" t="s">
        <v>9</v>
      </c>
      <c r="L94" s="291" t="s">
        <v>9</v>
      </c>
    </row>
    <row r="95" spans="1:12" ht="24" customHeight="1">
      <c r="A95" s="278"/>
      <c r="B95" s="280" t="s">
        <v>9</v>
      </c>
      <c r="C95" s="282" t="s">
        <v>9</v>
      </c>
      <c r="D95" s="278"/>
      <c r="E95" s="324"/>
      <c r="F95" s="280"/>
      <c r="G95" s="324"/>
      <c r="H95" s="280"/>
      <c r="I95" s="280"/>
      <c r="J95" s="447"/>
      <c r="K95" s="280" t="s">
        <v>9</v>
      </c>
      <c r="L95" s="278"/>
    </row>
    <row r="96" spans="1:12" ht="24" customHeight="1">
      <c r="A96" s="401" t="s">
        <v>9</v>
      </c>
      <c r="B96" s="322" t="s">
        <v>9</v>
      </c>
      <c r="C96" s="403" t="s">
        <v>9</v>
      </c>
      <c r="D96" s="401" t="s">
        <v>9</v>
      </c>
      <c r="E96" s="323" t="s">
        <v>9</v>
      </c>
      <c r="F96" s="323" t="s">
        <v>9</v>
      </c>
      <c r="G96" s="323" t="s">
        <v>9</v>
      </c>
      <c r="H96" s="323"/>
      <c r="I96" s="323"/>
      <c r="J96" s="400"/>
      <c r="K96" s="448" t="s">
        <v>9</v>
      </c>
      <c r="L96" s="401"/>
    </row>
    <row r="97" spans="1:12" ht="24" customHeight="1">
      <c r="A97" s="289"/>
      <c r="B97" s="324"/>
      <c r="C97" s="324" t="s">
        <v>9</v>
      </c>
      <c r="D97" s="289"/>
      <c r="E97" s="325">
        <f>SUM(E91:E96)</f>
        <v>40000</v>
      </c>
      <c r="F97" s="325">
        <f t="shared" ref="F97:I97" si="3">SUM(F91:F96)</f>
        <v>40000</v>
      </c>
      <c r="G97" s="325">
        <f t="shared" si="3"/>
        <v>40000</v>
      </c>
      <c r="H97" s="325">
        <f t="shared" si="3"/>
        <v>40000</v>
      </c>
      <c r="I97" s="325">
        <f t="shared" si="3"/>
        <v>40000</v>
      </c>
      <c r="J97" s="287" t="s">
        <v>9</v>
      </c>
      <c r="K97" s="324" t="s">
        <v>9</v>
      </c>
      <c r="L97" s="289" t="s">
        <v>9</v>
      </c>
    </row>
    <row r="98" spans="1:12" ht="24" customHeight="1">
      <c r="A98" s="289" t="s">
        <v>9</v>
      </c>
      <c r="B98" s="324" t="s">
        <v>9</v>
      </c>
      <c r="C98" s="324" t="s">
        <v>9</v>
      </c>
      <c r="D98" s="289" t="s">
        <v>9</v>
      </c>
      <c r="E98" s="325">
        <f>SUM(E97,E85,E63)</f>
        <v>690000</v>
      </c>
      <c r="F98" s="325">
        <f t="shared" ref="F98:I98" si="4">SUM(F97,F85,F63)</f>
        <v>720000</v>
      </c>
      <c r="G98" s="325">
        <f t="shared" si="4"/>
        <v>790000</v>
      </c>
      <c r="H98" s="325">
        <f t="shared" si="4"/>
        <v>790000</v>
      </c>
      <c r="I98" s="325">
        <f t="shared" si="4"/>
        <v>790000</v>
      </c>
      <c r="J98" s="326"/>
      <c r="K98" s="324" t="s">
        <v>9</v>
      </c>
      <c r="L98" s="289" t="s">
        <v>9</v>
      </c>
    </row>
    <row r="99" spans="1:12" ht="24" customHeight="1">
      <c r="A99" s="289" t="s">
        <v>9</v>
      </c>
      <c r="B99" s="324" t="s">
        <v>9</v>
      </c>
      <c r="C99" s="324" t="s">
        <v>9</v>
      </c>
      <c r="D99" s="289" t="s">
        <v>9</v>
      </c>
      <c r="E99" s="588">
        <f>SUM(E98,E44)</f>
        <v>2880000</v>
      </c>
      <c r="F99" s="588">
        <f t="shared" ref="F99:I99" si="5">SUM(F98,F44)</f>
        <v>2910000</v>
      </c>
      <c r="G99" s="588">
        <f t="shared" si="5"/>
        <v>2980000</v>
      </c>
      <c r="H99" s="588">
        <f t="shared" si="5"/>
        <v>2980000</v>
      </c>
      <c r="I99" s="588">
        <f t="shared" si="5"/>
        <v>2980000</v>
      </c>
      <c r="J99" s="287" t="s">
        <v>9</v>
      </c>
      <c r="K99" s="324" t="s">
        <v>9</v>
      </c>
      <c r="L99" s="289" t="s">
        <v>932</v>
      </c>
    </row>
    <row r="100" spans="1:12" ht="24" customHeight="1">
      <c r="A100" s="289"/>
      <c r="B100" s="324" t="s">
        <v>9</v>
      </c>
      <c r="C100" s="324" t="s">
        <v>9</v>
      </c>
      <c r="D100" s="289"/>
      <c r="E100" s="446"/>
      <c r="F100" s="446"/>
      <c r="G100" s="446"/>
      <c r="H100" s="446"/>
      <c r="I100" s="446"/>
      <c r="J100" s="484"/>
      <c r="K100" s="324" t="s">
        <v>9</v>
      </c>
      <c r="L100" s="289"/>
    </row>
    <row r="101" spans="1:12" ht="24" customHeight="1">
      <c r="A101" s="289"/>
      <c r="B101" s="324"/>
      <c r="C101" s="324"/>
      <c r="D101" s="324"/>
      <c r="E101" s="446"/>
      <c r="F101" s="446"/>
      <c r="G101" s="446"/>
      <c r="H101" s="446"/>
      <c r="I101" s="446"/>
      <c r="J101" s="446"/>
      <c r="K101" s="324"/>
      <c r="L101" s="324"/>
    </row>
    <row r="102" spans="1:12" ht="24" customHeight="1">
      <c r="A102" s="289"/>
      <c r="B102" s="324"/>
      <c r="C102" s="324"/>
      <c r="D102" s="324"/>
      <c r="E102" s="446"/>
      <c r="F102" s="446"/>
      <c r="G102" s="446"/>
      <c r="H102" s="446"/>
      <c r="I102" s="446"/>
      <c r="J102" s="446"/>
      <c r="K102" s="324"/>
      <c r="L102" s="324"/>
    </row>
    <row r="103" spans="1:12" ht="24" customHeight="1">
      <c r="A103" s="289"/>
      <c r="B103" s="324"/>
      <c r="C103" s="324"/>
      <c r="D103" s="324"/>
      <c r="E103" s="446"/>
      <c r="F103" s="446"/>
      <c r="G103" s="446"/>
      <c r="H103" s="446"/>
      <c r="I103" s="446"/>
      <c r="J103" s="446"/>
      <c r="K103" s="324"/>
      <c r="L103" s="324"/>
    </row>
    <row r="104" spans="1:12" ht="24" customHeight="1">
      <c r="A104" s="290"/>
      <c r="B104" s="282"/>
      <c r="C104" s="282"/>
      <c r="D104" s="282"/>
      <c r="E104" s="410"/>
      <c r="F104" s="410"/>
      <c r="G104" s="282"/>
      <c r="H104" s="282"/>
      <c r="I104" s="282"/>
      <c r="J104" s="282"/>
      <c r="K104" s="282"/>
      <c r="L104" s="282"/>
    </row>
    <row r="105" spans="1:12" ht="24" customHeight="1">
      <c r="A105" s="290"/>
      <c r="B105" s="282"/>
      <c r="C105" s="282"/>
      <c r="D105" s="282"/>
      <c r="E105" s="410"/>
      <c r="F105" s="410"/>
      <c r="G105" s="282"/>
      <c r="H105" s="282"/>
      <c r="I105" s="282"/>
      <c r="J105" s="282"/>
      <c r="K105" s="282"/>
      <c r="L105" s="282"/>
    </row>
    <row r="106" spans="1:12" ht="24" customHeight="1">
      <c r="A106" s="290"/>
      <c r="B106" s="282"/>
      <c r="C106" s="282"/>
      <c r="D106" s="282"/>
      <c r="E106" s="410"/>
      <c r="F106" s="410"/>
      <c r="G106" s="282"/>
      <c r="H106" s="282"/>
      <c r="I106" s="282"/>
      <c r="J106" s="282"/>
      <c r="K106" s="282"/>
      <c r="L106" s="282"/>
    </row>
    <row r="107" spans="1:12" ht="24" customHeight="1">
      <c r="A107" s="290"/>
      <c r="B107" s="282"/>
      <c r="C107" s="282"/>
      <c r="D107" s="282"/>
      <c r="E107" s="410"/>
      <c r="F107" s="410"/>
      <c r="G107" s="282"/>
      <c r="H107" s="282"/>
      <c r="I107" s="282"/>
      <c r="J107" s="282"/>
      <c r="K107" s="282"/>
      <c r="L107" s="282"/>
    </row>
    <row r="108" spans="1:12" ht="24" customHeight="1">
      <c r="A108" s="290"/>
      <c r="B108" s="282"/>
      <c r="C108" s="282"/>
      <c r="D108" s="282"/>
      <c r="E108" s="410"/>
      <c r="F108" s="410"/>
      <c r="G108" s="282"/>
      <c r="H108" s="282"/>
      <c r="I108" s="282"/>
      <c r="J108" s="282"/>
      <c r="K108" s="282"/>
      <c r="L108" s="282"/>
    </row>
    <row r="109" spans="1:12" ht="24" customHeight="1">
      <c r="A109" s="290"/>
      <c r="B109" s="282"/>
      <c r="C109" s="282"/>
      <c r="D109" s="282"/>
      <c r="E109" s="410"/>
      <c r="F109" s="410"/>
      <c r="G109" s="282"/>
      <c r="H109" s="282"/>
      <c r="I109" s="282"/>
      <c r="J109" s="282"/>
      <c r="K109" s="282"/>
      <c r="L109" s="282"/>
    </row>
    <row r="110" spans="1:12" ht="24" customHeight="1">
      <c r="A110" s="290"/>
      <c r="B110" s="282"/>
      <c r="C110" s="282"/>
      <c r="D110" s="282"/>
      <c r="E110" s="410"/>
      <c r="F110" s="410"/>
      <c r="G110" s="282"/>
      <c r="H110" s="282"/>
      <c r="I110" s="282"/>
      <c r="J110" s="282"/>
      <c r="K110" s="282"/>
      <c r="L110" s="282"/>
    </row>
    <row r="111" spans="1:12" ht="24" customHeight="1">
      <c r="A111" s="290"/>
      <c r="B111" s="282"/>
      <c r="C111" s="282"/>
      <c r="D111" s="282"/>
      <c r="E111" s="410"/>
      <c r="F111" s="410"/>
      <c r="G111" s="282"/>
      <c r="H111" s="282"/>
      <c r="I111" s="282"/>
      <c r="J111" s="282"/>
      <c r="K111" s="282"/>
      <c r="L111" s="282"/>
    </row>
    <row r="112" spans="1:12" ht="24" customHeight="1">
      <c r="A112" s="290"/>
      <c r="B112" s="282"/>
      <c r="C112" s="282"/>
      <c r="D112" s="282"/>
      <c r="E112" s="410"/>
      <c r="F112" s="410"/>
      <c r="G112" s="282"/>
      <c r="H112" s="282"/>
      <c r="I112" s="282"/>
      <c r="J112" s="282"/>
      <c r="K112" s="282"/>
      <c r="L112" s="282"/>
    </row>
    <row r="113" spans="1:12" ht="24" customHeight="1">
      <c r="A113" s="290"/>
      <c r="B113" s="282"/>
      <c r="C113" s="282"/>
      <c r="D113" s="282"/>
      <c r="E113" s="410"/>
      <c r="F113" s="410"/>
      <c r="G113" s="282"/>
      <c r="H113" s="282"/>
      <c r="I113" s="282"/>
      <c r="J113" s="282"/>
      <c r="K113" s="282"/>
      <c r="L113" s="282"/>
    </row>
    <row r="114" spans="1:12" ht="24" customHeight="1">
      <c r="A114" s="290"/>
      <c r="B114" s="282"/>
      <c r="C114" s="282"/>
      <c r="D114" s="282"/>
      <c r="E114" s="410"/>
      <c r="F114" s="410"/>
      <c r="G114" s="282"/>
      <c r="H114" s="282"/>
      <c r="I114" s="282"/>
      <c r="J114" s="282"/>
      <c r="K114" s="282"/>
      <c r="L114" s="282"/>
    </row>
    <row r="115" spans="1:12" ht="24" customHeight="1">
      <c r="A115" s="290"/>
      <c r="B115" s="282"/>
      <c r="C115" s="282"/>
      <c r="D115" s="282"/>
      <c r="E115" s="410"/>
      <c r="F115" s="410"/>
      <c r="G115" s="282"/>
      <c r="H115" s="282"/>
      <c r="I115" s="282"/>
      <c r="J115" s="282"/>
      <c r="K115" s="282"/>
      <c r="L115" s="282"/>
    </row>
    <row r="116" spans="1:12" ht="24" customHeight="1">
      <c r="A116" s="290"/>
      <c r="B116" s="282"/>
      <c r="C116" s="282"/>
      <c r="D116" s="282"/>
      <c r="E116" s="410"/>
      <c r="F116" s="410"/>
      <c r="G116" s="282"/>
      <c r="H116" s="282"/>
      <c r="I116" s="282"/>
      <c r="J116" s="282"/>
      <c r="K116" s="282"/>
      <c r="L116" s="282"/>
    </row>
    <row r="117" spans="1:12" ht="24" customHeight="1">
      <c r="A117" s="290"/>
      <c r="B117" s="282"/>
      <c r="C117" s="282"/>
      <c r="D117" s="282"/>
      <c r="E117" s="410"/>
      <c r="F117" s="410"/>
      <c r="G117" s="282"/>
      <c r="H117" s="282"/>
      <c r="I117" s="282"/>
      <c r="J117" s="282"/>
      <c r="K117" s="282"/>
      <c r="L117" s="282"/>
    </row>
    <row r="118" spans="1:12" ht="24" customHeight="1">
      <c r="A118" s="290"/>
      <c r="B118" s="282"/>
      <c r="C118" s="282"/>
      <c r="D118" s="282"/>
      <c r="E118" s="410"/>
      <c r="F118" s="410"/>
      <c r="G118" s="282"/>
      <c r="H118" s="282"/>
      <c r="I118" s="282"/>
      <c r="J118" s="282"/>
      <c r="K118" s="282"/>
      <c r="L118" s="282"/>
    </row>
    <row r="119" spans="1:12" ht="24" customHeight="1">
      <c r="A119" s="290"/>
      <c r="B119" s="282"/>
      <c r="C119" s="282"/>
      <c r="D119" s="282"/>
      <c r="E119" s="410"/>
      <c r="F119" s="410"/>
      <c r="G119" s="282"/>
      <c r="H119" s="282"/>
      <c r="I119" s="282"/>
      <c r="J119" s="282"/>
      <c r="K119" s="282"/>
      <c r="L119" s="282"/>
    </row>
    <row r="120" spans="1:12" ht="24" customHeight="1">
      <c r="A120" s="290"/>
      <c r="B120" s="282"/>
      <c r="C120" s="282"/>
      <c r="D120" s="282"/>
      <c r="E120" s="410"/>
      <c r="F120" s="410"/>
      <c r="G120" s="282"/>
      <c r="H120" s="282"/>
      <c r="I120" s="282"/>
      <c r="J120" s="282"/>
      <c r="K120" s="282"/>
      <c r="L120" s="282"/>
    </row>
    <row r="121" spans="1:12" ht="24" customHeight="1">
      <c r="A121" s="290"/>
      <c r="B121" s="282"/>
      <c r="C121" s="282"/>
      <c r="D121" s="282"/>
      <c r="E121" s="410"/>
      <c r="F121" s="410"/>
      <c r="G121" s="282"/>
      <c r="H121" s="282"/>
      <c r="I121" s="282"/>
      <c r="J121" s="282"/>
      <c r="K121" s="282"/>
      <c r="L121" s="282"/>
    </row>
    <row r="122" spans="1:12" ht="24" customHeight="1">
      <c r="A122" s="290"/>
      <c r="B122" s="282"/>
      <c r="C122" s="282"/>
      <c r="D122" s="282"/>
      <c r="E122" s="410"/>
      <c r="F122" s="410"/>
      <c r="G122" s="282"/>
      <c r="H122" s="282"/>
      <c r="I122" s="282"/>
      <c r="J122" s="282"/>
      <c r="K122" s="282"/>
      <c r="L122" s="282"/>
    </row>
    <row r="123" spans="1:12" ht="24" customHeight="1">
      <c r="A123" s="290"/>
      <c r="B123" s="282"/>
      <c r="C123" s="282"/>
      <c r="D123" s="282"/>
      <c r="E123" s="410"/>
      <c r="F123" s="410"/>
      <c r="G123" s="282"/>
      <c r="H123" s="282"/>
      <c r="I123" s="282"/>
      <c r="J123" s="282"/>
      <c r="K123" s="282"/>
      <c r="L123" s="282"/>
    </row>
    <row r="124" spans="1:12" ht="24" customHeight="1">
      <c r="A124" s="290"/>
      <c r="B124" s="282"/>
      <c r="C124" s="282"/>
      <c r="D124" s="282"/>
      <c r="E124" s="410"/>
      <c r="F124" s="410"/>
      <c r="G124" s="282"/>
      <c r="H124" s="282"/>
      <c r="I124" s="282"/>
      <c r="J124" s="282"/>
      <c r="K124" s="282"/>
      <c r="L124" s="282"/>
    </row>
    <row r="125" spans="1:12" ht="24" customHeight="1">
      <c r="A125" s="290"/>
      <c r="B125" s="282"/>
      <c r="C125" s="282"/>
      <c r="D125" s="282"/>
      <c r="E125" s="410"/>
      <c r="F125" s="410"/>
      <c r="G125" s="282"/>
      <c r="H125" s="282"/>
      <c r="I125" s="282"/>
      <c r="J125" s="282"/>
      <c r="K125" s="282"/>
      <c r="L125" s="282"/>
    </row>
    <row r="126" spans="1:12" ht="24" customHeight="1">
      <c r="A126" s="290"/>
      <c r="B126" s="282"/>
      <c r="C126" s="282"/>
      <c r="D126" s="282"/>
      <c r="E126" s="410"/>
      <c r="F126" s="410"/>
      <c r="G126" s="282"/>
      <c r="H126" s="282"/>
      <c r="I126" s="282"/>
      <c r="J126" s="282"/>
      <c r="K126" s="282"/>
      <c r="L126" s="282"/>
    </row>
    <row r="127" spans="1:12" ht="24" customHeight="1">
      <c r="A127" s="290"/>
      <c r="B127" s="282"/>
      <c r="C127" s="282"/>
      <c r="D127" s="282"/>
      <c r="E127" s="410"/>
      <c r="F127" s="410"/>
      <c r="G127" s="282"/>
      <c r="H127" s="282"/>
      <c r="I127" s="282"/>
      <c r="J127" s="282"/>
      <c r="K127" s="282"/>
      <c r="L127" s="282"/>
    </row>
    <row r="128" spans="1:12" ht="24" customHeight="1">
      <c r="A128" s="290"/>
      <c r="B128" s="282"/>
      <c r="C128" s="282"/>
      <c r="D128" s="282"/>
      <c r="E128" s="410"/>
      <c r="F128" s="410"/>
      <c r="G128" s="282"/>
      <c r="H128" s="282"/>
      <c r="I128" s="282"/>
      <c r="J128" s="282"/>
      <c r="K128" s="282"/>
      <c r="L128" s="282"/>
    </row>
    <row r="129" spans="1:12" ht="24" customHeight="1">
      <c r="A129" s="290"/>
      <c r="B129" s="282"/>
      <c r="C129" s="282"/>
      <c r="D129" s="282"/>
      <c r="E129" s="410"/>
      <c r="F129" s="410"/>
      <c r="G129" s="282"/>
      <c r="H129" s="282"/>
      <c r="I129" s="282"/>
      <c r="J129" s="282"/>
      <c r="K129" s="282"/>
      <c r="L129" s="282"/>
    </row>
    <row r="130" spans="1:12" ht="24" customHeight="1">
      <c r="A130" s="290"/>
      <c r="B130" s="282"/>
      <c r="C130" s="282"/>
      <c r="D130" s="282"/>
      <c r="E130" s="410"/>
      <c r="F130" s="410"/>
      <c r="G130" s="282"/>
      <c r="H130" s="282"/>
      <c r="I130" s="282"/>
      <c r="J130" s="282"/>
      <c r="K130" s="282"/>
      <c r="L130" s="282"/>
    </row>
    <row r="131" spans="1:12" ht="24" customHeight="1">
      <c r="A131" s="290"/>
      <c r="B131" s="282"/>
      <c r="C131" s="282"/>
      <c r="D131" s="282"/>
      <c r="E131" s="410"/>
      <c r="F131" s="410"/>
      <c r="G131" s="282"/>
      <c r="H131" s="282"/>
      <c r="I131" s="282"/>
      <c r="J131" s="282"/>
      <c r="K131" s="282"/>
      <c r="L131" s="282"/>
    </row>
    <row r="132" spans="1:12" ht="24" customHeight="1">
      <c r="A132" s="290"/>
      <c r="B132" s="282"/>
      <c r="C132" s="282"/>
      <c r="D132" s="282"/>
      <c r="E132" s="410"/>
      <c r="F132" s="410"/>
      <c r="G132" s="282"/>
      <c r="H132" s="282"/>
      <c r="I132" s="282"/>
      <c r="J132" s="282"/>
      <c r="K132" s="282"/>
      <c r="L132" s="282"/>
    </row>
    <row r="133" spans="1:12" ht="24" customHeight="1">
      <c r="A133" s="290"/>
      <c r="B133" s="282"/>
      <c r="C133" s="282"/>
      <c r="D133" s="282"/>
      <c r="E133" s="410"/>
      <c r="F133" s="410"/>
      <c r="G133" s="282"/>
      <c r="H133" s="282"/>
      <c r="I133" s="282"/>
      <c r="J133" s="282"/>
      <c r="K133" s="282"/>
      <c r="L133" s="282"/>
    </row>
    <row r="134" spans="1:12" ht="24" customHeight="1">
      <c r="A134" s="290"/>
      <c r="B134" s="282"/>
      <c r="C134" s="282"/>
      <c r="D134" s="282"/>
      <c r="E134" s="410"/>
      <c r="F134" s="410"/>
      <c r="G134" s="282"/>
      <c r="H134" s="282"/>
      <c r="I134" s="282"/>
      <c r="J134" s="282"/>
      <c r="K134" s="282"/>
      <c r="L134" s="282"/>
    </row>
    <row r="135" spans="1:12" ht="24" customHeight="1">
      <c r="A135" s="290"/>
      <c r="B135" s="282"/>
      <c r="C135" s="282"/>
      <c r="D135" s="282"/>
      <c r="E135" s="410"/>
      <c r="F135" s="410"/>
      <c r="G135" s="282"/>
      <c r="H135" s="282"/>
      <c r="I135" s="282"/>
      <c r="J135" s="282"/>
      <c r="K135" s="282"/>
      <c r="L135" s="282"/>
    </row>
    <row r="136" spans="1:12" ht="24" customHeight="1">
      <c r="A136" s="290"/>
      <c r="B136" s="282"/>
      <c r="C136" s="282"/>
      <c r="D136" s="282"/>
      <c r="E136" s="410"/>
      <c r="F136" s="410"/>
      <c r="G136" s="282"/>
      <c r="H136" s="282"/>
      <c r="I136" s="282"/>
      <c r="J136" s="282"/>
      <c r="K136" s="282"/>
      <c r="L136" s="282"/>
    </row>
    <row r="137" spans="1:12" ht="24" customHeight="1">
      <c r="A137" s="290"/>
      <c r="B137" s="282"/>
      <c r="C137" s="282"/>
      <c r="D137" s="282"/>
      <c r="E137" s="410"/>
      <c r="F137" s="410"/>
      <c r="G137" s="282"/>
      <c r="H137" s="282"/>
      <c r="I137" s="282"/>
      <c r="J137" s="282"/>
      <c r="K137" s="282"/>
      <c r="L137" s="282"/>
    </row>
    <row r="138" spans="1:12" ht="24" customHeight="1">
      <c r="A138" s="290"/>
      <c r="B138" s="282"/>
      <c r="C138" s="282"/>
      <c r="D138" s="282"/>
      <c r="E138" s="410"/>
      <c r="F138" s="410"/>
      <c r="G138" s="282"/>
      <c r="H138" s="282"/>
      <c r="I138" s="282"/>
      <c r="J138" s="282"/>
      <c r="K138" s="282"/>
      <c r="L138" s="282"/>
    </row>
    <row r="139" spans="1:12" ht="24" customHeight="1">
      <c r="A139" s="290"/>
      <c r="B139" s="282"/>
      <c r="C139" s="282"/>
      <c r="D139" s="282"/>
      <c r="E139" s="410"/>
      <c r="F139" s="410"/>
      <c r="G139" s="282"/>
      <c r="H139" s="282"/>
      <c r="I139" s="282"/>
      <c r="J139" s="282"/>
      <c r="K139" s="282"/>
      <c r="L139" s="282"/>
    </row>
    <row r="140" spans="1:12" ht="24" customHeight="1">
      <c r="A140" s="290"/>
      <c r="B140" s="282"/>
      <c r="C140" s="282"/>
      <c r="D140" s="282"/>
      <c r="E140" s="410"/>
      <c r="F140" s="410"/>
      <c r="G140" s="282"/>
      <c r="H140" s="282"/>
      <c r="I140" s="282"/>
      <c r="J140" s="282"/>
      <c r="K140" s="282"/>
      <c r="L140" s="282"/>
    </row>
    <row r="141" spans="1:12" ht="24" customHeight="1">
      <c r="A141" s="290"/>
      <c r="B141" s="282"/>
      <c r="C141" s="282"/>
      <c r="D141" s="282"/>
      <c r="E141" s="410"/>
      <c r="F141" s="410"/>
      <c r="G141" s="282"/>
      <c r="H141" s="282"/>
      <c r="I141" s="282"/>
      <c r="J141" s="282"/>
      <c r="K141" s="282"/>
      <c r="L141" s="282"/>
    </row>
    <row r="142" spans="1:12" ht="24" customHeight="1">
      <c r="A142" s="290"/>
      <c r="B142" s="282"/>
      <c r="C142" s="282"/>
      <c r="D142" s="282"/>
      <c r="E142" s="410"/>
      <c r="F142" s="410"/>
      <c r="G142" s="282"/>
      <c r="H142" s="282"/>
      <c r="I142" s="282"/>
      <c r="J142" s="282"/>
      <c r="K142" s="282"/>
      <c r="L142" s="282"/>
    </row>
    <row r="143" spans="1:12" ht="24" customHeight="1">
      <c r="A143" s="290"/>
      <c r="B143" s="282"/>
      <c r="C143" s="282"/>
      <c r="D143" s="282"/>
      <c r="E143" s="410"/>
      <c r="F143" s="410"/>
      <c r="G143" s="282"/>
      <c r="H143" s="282"/>
      <c r="I143" s="282"/>
      <c r="J143" s="282"/>
      <c r="K143" s="282"/>
      <c r="L143" s="282"/>
    </row>
    <row r="144" spans="1:12" ht="24" customHeight="1">
      <c r="A144" s="290"/>
      <c r="B144" s="282"/>
      <c r="C144" s="282"/>
      <c r="D144" s="282"/>
      <c r="E144" s="410"/>
      <c r="F144" s="410"/>
      <c r="G144" s="282"/>
      <c r="H144" s="282"/>
      <c r="I144" s="282"/>
      <c r="J144" s="282"/>
      <c r="K144" s="282"/>
      <c r="L144" s="282"/>
    </row>
    <row r="145" spans="1:12" ht="24" customHeight="1">
      <c r="A145" s="290"/>
      <c r="B145" s="282"/>
      <c r="C145" s="282"/>
      <c r="D145" s="282"/>
      <c r="E145" s="410"/>
      <c r="F145" s="410"/>
      <c r="G145" s="282"/>
      <c r="H145" s="282"/>
      <c r="I145" s="282"/>
      <c r="J145" s="282"/>
      <c r="K145" s="282"/>
      <c r="L145" s="282"/>
    </row>
    <row r="146" spans="1:12" ht="24" customHeight="1">
      <c r="A146" s="290"/>
      <c r="B146" s="282"/>
      <c r="C146" s="282"/>
      <c r="D146" s="282"/>
      <c r="E146" s="410"/>
      <c r="F146" s="410"/>
      <c r="G146" s="282"/>
      <c r="H146" s="282"/>
      <c r="I146" s="282"/>
      <c r="J146" s="282"/>
      <c r="K146" s="282"/>
      <c r="L146" s="282"/>
    </row>
    <row r="147" spans="1:12" ht="24" customHeight="1">
      <c r="A147" s="290"/>
      <c r="B147" s="282"/>
      <c r="C147" s="282"/>
      <c r="D147" s="282"/>
      <c r="E147" s="410"/>
      <c r="F147" s="410"/>
      <c r="G147" s="282"/>
      <c r="H147" s="282"/>
      <c r="I147" s="282"/>
      <c r="J147" s="282"/>
      <c r="K147" s="282"/>
      <c r="L147" s="282"/>
    </row>
    <row r="148" spans="1:12" ht="24" customHeight="1">
      <c r="A148" s="290"/>
      <c r="B148" s="282"/>
      <c r="C148" s="282"/>
      <c r="D148" s="282"/>
      <c r="E148" s="410"/>
      <c r="F148" s="410"/>
      <c r="G148" s="282"/>
      <c r="H148" s="282"/>
      <c r="I148" s="282"/>
      <c r="J148" s="282"/>
      <c r="K148" s="282"/>
      <c r="L148" s="282"/>
    </row>
    <row r="149" spans="1:12" ht="24" customHeight="1">
      <c r="A149" s="290"/>
      <c r="B149" s="282"/>
      <c r="C149" s="282"/>
      <c r="D149" s="282"/>
      <c r="E149" s="410"/>
      <c r="F149" s="410"/>
      <c r="G149" s="282"/>
      <c r="H149" s="282"/>
      <c r="I149" s="282"/>
      <c r="J149" s="282"/>
      <c r="K149" s="282"/>
      <c r="L149" s="282"/>
    </row>
    <row r="150" spans="1:12" ht="24" customHeight="1">
      <c r="A150" s="290"/>
      <c r="B150" s="282"/>
      <c r="C150" s="282"/>
      <c r="D150" s="282"/>
      <c r="E150" s="410"/>
      <c r="F150" s="410"/>
      <c r="G150" s="282"/>
      <c r="H150" s="282"/>
      <c r="I150" s="282"/>
      <c r="J150" s="282"/>
      <c r="K150" s="282"/>
      <c r="L150" s="282"/>
    </row>
    <row r="151" spans="1:12" ht="24" customHeight="1">
      <c r="A151" s="290"/>
      <c r="B151" s="282"/>
      <c r="C151" s="282"/>
      <c r="D151" s="282"/>
      <c r="E151" s="410"/>
      <c r="F151" s="410"/>
      <c r="G151" s="282"/>
      <c r="H151" s="282"/>
      <c r="I151" s="282"/>
      <c r="J151" s="282"/>
      <c r="K151" s="282"/>
      <c r="L151" s="282"/>
    </row>
    <row r="152" spans="1:12" ht="24" customHeight="1">
      <c r="A152" s="290"/>
      <c r="B152" s="282"/>
      <c r="C152" s="282"/>
      <c r="D152" s="282"/>
      <c r="E152" s="410"/>
      <c r="F152" s="410"/>
      <c r="G152" s="282"/>
      <c r="H152" s="282"/>
      <c r="I152" s="282"/>
      <c r="J152" s="282"/>
      <c r="K152" s="282"/>
      <c r="L152" s="282"/>
    </row>
    <row r="153" spans="1:12" ht="24" customHeight="1">
      <c r="A153" s="290"/>
      <c r="B153" s="282"/>
      <c r="C153" s="282"/>
      <c r="D153" s="282"/>
      <c r="E153" s="410"/>
      <c r="F153" s="410"/>
      <c r="G153" s="282"/>
      <c r="H153" s="282"/>
      <c r="I153" s="282"/>
      <c r="J153" s="282"/>
      <c r="K153" s="282"/>
      <c r="L153" s="282"/>
    </row>
  </sheetData>
  <mergeCells count="14">
    <mergeCell ref="B87:L87"/>
    <mergeCell ref="E69:I69"/>
    <mergeCell ref="E88:I88"/>
    <mergeCell ref="A3:L3"/>
    <mergeCell ref="A4:L4"/>
    <mergeCell ref="A5:L5"/>
    <mergeCell ref="B9:J9"/>
    <mergeCell ref="B28:L28"/>
    <mergeCell ref="B7:L7"/>
    <mergeCell ref="B68:L68"/>
    <mergeCell ref="E10:I10"/>
    <mergeCell ref="E29:I29"/>
    <mergeCell ref="E48:I48"/>
    <mergeCell ref="B47:L47"/>
  </mergeCells>
  <phoneticPr fontId="0" type="noConversion"/>
  <pageMargins left="0.49" right="0.37" top="0.75" bottom="0.75" header="0.3" footer="0.3"/>
  <pageSetup paperSize="9" scale="83" firstPageNumber="53" orientation="landscape" useFirstPageNumber="1" r:id="rId1"/>
  <headerFooter alignWithMargins="0">
    <oddFooter xml:space="preserve">&amp;R&amp;"TH SarabunPSK,ตัวหนา"&amp;16 </oddFooter>
  </headerFooter>
  <rowBreaks count="4" manualBreakCount="4">
    <brk id="26" min="2" max="11" man="1"/>
    <brk id="45" min="2" max="11" man="1"/>
    <brk id="65" min="2" max="11" man="1"/>
    <brk id="85" min="2" max="11" man="1"/>
  </rowBreaks>
  <colBreaks count="1" manualBreakCount="1">
    <brk id="13" max="101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V383"/>
  <sheetViews>
    <sheetView view="pageBreakPreview" topLeftCell="A4" zoomScaleNormal="100" zoomScaleSheetLayoutView="100" workbookViewId="0">
      <selection activeCell="E28" sqref="E28:I28"/>
    </sheetView>
  </sheetViews>
  <sheetFormatPr defaultRowHeight="24" customHeight="1"/>
  <cols>
    <col min="1" max="1" width="3" style="12" customWidth="1"/>
    <col min="2" max="2" width="30.7109375" style="492" customWidth="1"/>
    <col min="3" max="3" width="20.140625" style="1" customWidth="1"/>
    <col min="4" max="4" width="10.28515625" style="1" customWidth="1"/>
    <col min="5" max="5" width="9" style="6" customWidth="1"/>
    <col min="6" max="6" width="8.85546875" style="6" customWidth="1"/>
    <col min="7" max="7" width="10.5703125" style="1" customWidth="1"/>
    <col min="8" max="8" width="11" style="1" customWidth="1"/>
    <col min="9" max="9" width="10.5703125" style="1" customWidth="1"/>
    <col min="10" max="10" width="8.5703125" style="1" customWidth="1"/>
    <col min="11" max="11" width="14.7109375" style="1" customWidth="1"/>
    <col min="12" max="12" width="13" style="1" customWidth="1"/>
    <col min="13" max="13" width="11" style="1" hidden="1" customWidth="1"/>
    <col min="14" max="14" width="9.140625" style="1" hidden="1" customWidth="1"/>
    <col min="15" max="15" width="1.5703125" style="1" hidden="1" customWidth="1"/>
    <col min="16" max="16" width="3.140625" style="1" hidden="1" customWidth="1"/>
    <col min="17" max="18" width="9.140625" style="1" hidden="1" customWidth="1"/>
    <col min="19" max="16384" width="9.140625" style="1"/>
  </cols>
  <sheetData>
    <row r="1" spans="1:15" ht="24" customHeight="1">
      <c r="B1" s="434" t="s">
        <v>813</v>
      </c>
    </row>
    <row r="2" spans="1:15" s="98" customFormat="1" ht="21" customHeight="1">
      <c r="A2" s="765" t="s">
        <v>0</v>
      </c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65"/>
    </row>
    <row r="3" spans="1:15" s="98" customFormat="1" ht="21" customHeight="1">
      <c r="A3" s="758" t="s">
        <v>929</v>
      </c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</row>
    <row r="4" spans="1:15" s="98" customFormat="1" ht="21" customHeight="1">
      <c r="A4" s="766" t="s">
        <v>44</v>
      </c>
      <c r="B4" s="766"/>
      <c r="C4" s="766"/>
      <c r="D4" s="766"/>
      <c r="E4" s="766"/>
      <c r="F4" s="766"/>
      <c r="G4" s="766"/>
      <c r="H4" s="766"/>
      <c r="I4" s="766"/>
      <c r="J4" s="766"/>
      <c r="K4" s="766"/>
      <c r="L4" s="766"/>
    </row>
    <row r="5" spans="1:15" s="17" customFormat="1" ht="21" customHeight="1">
      <c r="A5" s="18"/>
      <c r="B5" s="20" t="s">
        <v>878</v>
      </c>
      <c r="C5" s="134"/>
      <c r="D5" s="134"/>
      <c r="E5" s="134"/>
      <c r="F5" s="134"/>
      <c r="G5" s="134"/>
      <c r="H5" s="134"/>
      <c r="I5" s="214"/>
      <c r="J5" s="18"/>
      <c r="K5" s="18"/>
      <c r="L5" s="18"/>
    </row>
    <row r="6" spans="1:15" s="17" customFormat="1" ht="21" customHeight="1">
      <c r="A6" s="18"/>
      <c r="B6" s="307" t="s">
        <v>890</v>
      </c>
      <c r="C6" s="288"/>
      <c r="D6" s="288"/>
      <c r="E6" s="288"/>
      <c r="F6" s="288"/>
      <c r="G6" s="288"/>
      <c r="H6" s="288"/>
      <c r="I6" s="305"/>
      <c r="J6" s="18"/>
      <c r="K6" s="18"/>
      <c r="L6" s="18"/>
    </row>
    <row r="7" spans="1:15" s="19" customFormat="1" ht="20.100000000000001" customHeight="1">
      <c r="B7" s="20" t="s">
        <v>879</v>
      </c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5" s="19" customFormat="1" ht="20.100000000000001" customHeight="1">
      <c r="A8" s="21"/>
      <c r="B8" s="764" t="s">
        <v>515</v>
      </c>
      <c r="C8" s="764"/>
      <c r="D8" s="764"/>
      <c r="E8" s="764"/>
      <c r="F8" s="764"/>
      <c r="G8" s="764"/>
      <c r="H8" s="764"/>
      <c r="I8" s="764"/>
      <c r="J8" s="764"/>
      <c r="K8" s="764"/>
      <c r="L8" s="764"/>
    </row>
    <row r="9" spans="1:15" s="24" customFormat="1" ht="20.100000000000001" customHeight="1">
      <c r="A9" s="103"/>
      <c r="B9" s="489"/>
      <c r="C9" s="107"/>
      <c r="D9" s="102" t="s">
        <v>18</v>
      </c>
      <c r="E9" s="767" t="s">
        <v>28</v>
      </c>
      <c r="F9" s="768"/>
      <c r="G9" s="768"/>
      <c r="H9" s="768"/>
      <c r="I9" s="769"/>
      <c r="J9" s="111" t="s">
        <v>26</v>
      </c>
      <c r="K9" s="102" t="s">
        <v>29</v>
      </c>
      <c r="L9" s="108" t="s">
        <v>20</v>
      </c>
      <c r="M9" s="38"/>
    </row>
    <row r="10" spans="1:15" s="24" customFormat="1" ht="20.100000000000001" customHeight="1">
      <c r="A10" s="104" t="s">
        <v>14</v>
      </c>
      <c r="B10" s="183" t="s">
        <v>25</v>
      </c>
      <c r="C10" s="109" t="s">
        <v>16</v>
      </c>
      <c r="D10" s="183" t="s">
        <v>856</v>
      </c>
      <c r="E10" s="311">
        <v>2561</v>
      </c>
      <c r="F10" s="311">
        <v>2562</v>
      </c>
      <c r="G10" s="311">
        <v>2563</v>
      </c>
      <c r="H10" s="311">
        <v>2564</v>
      </c>
      <c r="I10" s="311">
        <v>2565</v>
      </c>
      <c r="J10" s="104" t="s">
        <v>27</v>
      </c>
      <c r="K10" s="104" t="s">
        <v>22</v>
      </c>
      <c r="L10" s="104" t="s">
        <v>23</v>
      </c>
    </row>
    <row r="11" spans="1:15" s="19" customFormat="1" ht="20.100000000000001" customHeight="1">
      <c r="A11" s="105"/>
      <c r="B11" s="490"/>
      <c r="C11" s="110"/>
      <c r="D11" s="597" t="s">
        <v>857</v>
      </c>
      <c r="E11" s="329" t="s">
        <v>1</v>
      </c>
      <c r="F11" s="329" t="s">
        <v>1</v>
      </c>
      <c r="G11" s="318" t="s">
        <v>1</v>
      </c>
      <c r="H11" s="318" t="s">
        <v>1</v>
      </c>
      <c r="I11" s="318" t="s">
        <v>1</v>
      </c>
      <c r="J11" s="106"/>
      <c r="K11" s="105"/>
      <c r="L11" s="105"/>
      <c r="M11" s="24"/>
    </row>
    <row r="12" spans="1:15" s="24" customFormat="1" ht="20.100000000000001" customHeight="1">
      <c r="A12" s="497">
        <v>1</v>
      </c>
      <c r="B12" s="461" t="s">
        <v>289</v>
      </c>
      <c r="C12" s="493" t="s">
        <v>290</v>
      </c>
      <c r="D12" s="598" t="s">
        <v>152</v>
      </c>
      <c r="E12" s="500">
        <v>600000</v>
      </c>
      <c r="F12" s="500">
        <v>600000</v>
      </c>
      <c r="G12" s="572">
        <v>600000</v>
      </c>
      <c r="H12" s="599">
        <v>600000</v>
      </c>
      <c r="I12" s="599">
        <v>600000</v>
      </c>
      <c r="J12" s="463" t="s">
        <v>300</v>
      </c>
      <c r="K12" s="425" t="s">
        <v>275</v>
      </c>
      <c r="L12" s="291" t="s">
        <v>474</v>
      </c>
      <c r="M12" s="498"/>
      <c r="N12" s="498"/>
      <c r="O12" s="498"/>
    </row>
    <row r="13" spans="1:15" s="24" customFormat="1" ht="20.100000000000001" customHeight="1">
      <c r="A13" s="497"/>
      <c r="B13" s="461"/>
      <c r="C13" s="493"/>
      <c r="D13" s="291" t="s">
        <v>9</v>
      </c>
      <c r="E13" s="571" t="s">
        <v>9</v>
      </c>
      <c r="F13" s="598"/>
      <c r="G13" s="600"/>
      <c r="H13" s="598"/>
      <c r="I13" s="598"/>
      <c r="J13" s="463" t="s">
        <v>301</v>
      </c>
      <c r="K13" s="425" t="s">
        <v>880</v>
      </c>
      <c r="L13" s="291" t="s">
        <v>473</v>
      </c>
      <c r="M13" s="498"/>
      <c r="N13" s="498"/>
      <c r="O13" s="498"/>
    </row>
    <row r="14" spans="1:15" s="17" customFormat="1" ht="20.100000000000001" customHeight="1">
      <c r="A14" s="497">
        <v>2</v>
      </c>
      <c r="B14" s="461" t="s">
        <v>291</v>
      </c>
      <c r="C14" s="493" t="s">
        <v>290</v>
      </c>
      <c r="D14" s="291" t="s">
        <v>246</v>
      </c>
      <c r="E14" s="571">
        <v>100000</v>
      </c>
      <c r="F14" s="500">
        <v>100000</v>
      </c>
      <c r="G14" s="571">
        <v>100000</v>
      </c>
      <c r="H14" s="500">
        <v>100000</v>
      </c>
      <c r="I14" s="500">
        <v>100000</v>
      </c>
      <c r="J14" s="463" t="s">
        <v>300</v>
      </c>
      <c r="K14" s="425" t="s">
        <v>882</v>
      </c>
      <c r="L14" s="291" t="s">
        <v>474</v>
      </c>
      <c r="M14" s="493"/>
      <c r="N14" s="493"/>
      <c r="O14" s="493"/>
    </row>
    <row r="15" spans="1:15" s="17" customFormat="1" ht="20.100000000000001" customHeight="1">
      <c r="A15" s="497"/>
      <c r="B15" s="461"/>
      <c r="C15" s="493"/>
      <c r="D15" s="291"/>
      <c r="E15" s="571" t="s">
        <v>9</v>
      </c>
      <c r="F15" s="500"/>
      <c r="G15" s="600"/>
      <c r="H15" s="598"/>
      <c r="I15" s="598"/>
      <c r="J15" s="463" t="s">
        <v>301</v>
      </c>
      <c r="K15" s="425" t="s">
        <v>881</v>
      </c>
      <c r="L15" s="291" t="s">
        <v>473</v>
      </c>
      <c r="M15" s="493"/>
      <c r="N15" s="493"/>
      <c r="O15" s="493"/>
    </row>
    <row r="16" spans="1:15" s="17" customFormat="1" ht="20.100000000000001" customHeight="1">
      <c r="A16" s="291">
        <v>3</v>
      </c>
      <c r="B16" s="461" t="s">
        <v>438</v>
      </c>
      <c r="C16" s="493" t="s">
        <v>290</v>
      </c>
      <c r="D16" s="291" t="s">
        <v>246</v>
      </c>
      <c r="E16" s="572">
        <v>100000</v>
      </c>
      <c r="F16" s="500">
        <v>200000</v>
      </c>
      <c r="G16" s="571">
        <v>200000</v>
      </c>
      <c r="H16" s="500">
        <v>200000</v>
      </c>
      <c r="I16" s="500">
        <v>200000</v>
      </c>
      <c r="J16" s="425" t="s">
        <v>302</v>
      </c>
      <c r="K16" s="425" t="s">
        <v>299</v>
      </c>
      <c r="L16" s="291" t="s">
        <v>474</v>
      </c>
      <c r="M16" s="493"/>
      <c r="N16" s="493"/>
      <c r="O16" s="493"/>
    </row>
    <row r="17" spans="1:22" s="17" customFormat="1" ht="20.100000000000001" customHeight="1">
      <c r="A17" s="497">
        <v>4</v>
      </c>
      <c r="B17" s="461" t="s">
        <v>292</v>
      </c>
      <c r="C17" s="493" t="s">
        <v>501</v>
      </c>
      <c r="D17" s="291" t="s">
        <v>246</v>
      </c>
      <c r="E17" s="571">
        <v>100000</v>
      </c>
      <c r="F17" s="500">
        <v>100000</v>
      </c>
      <c r="G17" s="571">
        <v>100000</v>
      </c>
      <c r="H17" s="500">
        <v>100000</v>
      </c>
      <c r="I17" s="500">
        <v>100000</v>
      </c>
      <c r="J17" s="425" t="s">
        <v>302</v>
      </c>
      <c r="K17" s="425" t="s">
        <v>884</v>
      </c>
      <c r="L17" s="291" t="s">
        <v>474</v>
      </c>
      <c r="M17" s="493"/>
      <c r="N17" s="493"/>
      <c r="O17" s="493"/>
    </row>
    <row r="18" spans="1:22" s="17" customFormat="1" ht="20.100000000000001" customHeight="1">
      <c r="A18" s="497"/>
      <c r="B18" s="461" t="s">
        <v>293</v>
      </c>
      <c r="C18" s="493" t="s">
        <v>39</v>
      </c>
      <c r="D18" s="291"/>
      <c r="E18" s="500"/>
      <c r="F18" s="500"/>
      <c r="G18" s="572"/>
      <c r="H18" s="500"/>
      <c r="I18" s="500"/>
      <c r="J18" s="425"/>
      <c r="K18" s="425" t="s">
        <v>883</v>
      </c>
      <c r="L18" s="425" t="s">
        <v>473</v>
      </c>
      <c r="M18" s="493"/>
      <c r="N18" s="493"/>
      <c r="O18" s="493"/>
    </row>
    <row r="19" spans="1:22" s="24" customFormat="1" ht="20.100000000000001" customHeight="1">
      <c r="A19" s="291">
        <v>5</v>
      </c>
      <c r="B19" s="425" t="s">
        <v>351</v>
      </c>
      <c r="C19" s="493" t="s">
        <v>290</v>
      </c>
      <c r="D19" s="291" t="s">
        <v>246</v>
      </c>
      <c r="E19" s="571" t="s">
        <v>64</v>
      </c>
      <c r="F19" s="500" t="s">
        <v>298</v>
      </c>
      <c r="G19" s="571">
        <v>2000000</v>
      </c>
      <c r="H19" s="500">
        <v>2000000</v>
      </c>
      <c r="I19" s="500">
        <v>2000000</v>
      </c>
      <c r="J19" s="463" t="s">
        <v>206</v>
      </c>
      <c r="K19" s="425" t="s">
        <v>297</v>
      </c>
      <c r="L19" s="291" t="s">
        <v>474</v>
      </c>
      <c r="M19" s="498"/>
      <c r="N19" s="498"/>
      <c r="O19" s="498"/>
    </row>
    <row r="20" spans="1:22" s="17" customFormat="1" ht="20.100000000000001" customHeight="1">
      <c r="A20" s="291"/>
      <c r="B20" s="493" t="s">
        <v>350</v>
      </c>
      <c r="C20" s="425" t="s">
        <v>9</v>
      </c>
      <c r="D20" s="425" t="s">
        <v>9</v>
      </c>
      <c r="E20" s="500"/>
      <c r="F20" s="500"/>
      <c r="G20" s="601"/>
      <c r="H20" s="598"/>
      <c r="I20" s="598"/>
      <c r="J20" s="425"/>
      <c r="K20" s="425" t="s">
        <v>9</v>
      </c>
      <c r="L20" s="425" t="s">
        <v>473</v>
      </c>
      <c r="M20" s="493"/>
      <c r="N20" s="493"/>
      <c r="O20" s="493"/>
    </row>
    <row r="21" spans="1:22" s="17" customFormat="1" ht="20.100000000000001" customHeight="1">
      <c r="A21" s="291">
        <v>6</v>
      </c>
      <c r="B21" s="494" t="s">
        <v>439</v>
      </c>
      <c r="C21" s="493" t="s">
        <v>290</v>
      </c>
      <c r="D21" s="291" t="s">
        <v>246</v>
      </c>
      <c r="E21" s="500"/>
      <c r="F21" s="500">
        <v>1000000</v>
      </c>
      <c r="G21" s="501">
        <v>1000000</v>
      </c>
      <c r="H21" s="502">
        <v>1000000</v>
      </c>
      <c r="I21" s="502">
        <v>1000000</v>
      </c>
      <c r="J21" s="463" t="s">
        <v>206</v>
      </c>
      <c r="K21" s="425" t="s">
        <v>297</v>
      </c>
      <c r="L21" s="291" t="s">
        <v>474</v>
      </c>
      <c r="M21" s="493"/>
      <c r="N21" s="493"/>
      <c r="O21" s="493"/>
    </row>
    <row r="22" spans="1:22" s="17" customFormat="1" ht="20.100000000000001" customHeight="1">
      <c r="A22" s="291">
        <v>7</v>
      </c>
      <c r="B22" s="425" t="s">
        <v>768</v>
      </c>
      <c r="C22" s="425" t="s">
        <v>290</v>
      </c>
      <c r="D22" s="425" t="s">
        <v>770</v>
      </c>
      <c r="E22" s="500">
        <v>50000</v>
      </c>
      <c r="F22" s="500">
        <v>50000</v>
      </c>
      <c r="G22" s="600">
        <v>50000</v>
      </c>
      <c r="H22" s="598">
        <v>50000</v>
      </c>
      <c r="I22" s="598">
        <v>50000</v>
      </c>
      <c r="J22" s="425" t="s">
        <v>300</v>
      </c>
      <c r="K22" s="425" t="s">
        <v>297</v>
      </c>
      <c r="L22" s="425" t="s">
        <v>47</v>
      </c>
      <c r="M22" s="493"/>
      <c r="N22" s="493"/>
      <c r="O22" s="493"/>
    </row>
    <row r="23" spans="1:22" s="24" customFormat="1" ht="20.100000000000001" customHeight="1">
      <c r="A23" s="291" t="s">
        <v>9</v>
      </c>
      <c r="B23" s="363" t="s">
        <v>767</v>
      </c>
      <c r="C23" s="425" t="s">
        <v>769</v>
      </c>
      <c r="D23" s="425" t="s">
        <v>771</v>
      </c>
      <c r="E23" s="573">
        <f>SUM(E12:E22)</f>
        <v>950000</v>
      </c>
      <c r="F23" s="573">
        <f>SUM(F12:F22)</f>
        <v>2050000</v>
      </c>
      <c r="G23" s="573">
        <f>SUM(G12:G22)</f>
        <v>4050000</v>
      </c>
      <c r="H23" s="573">
        <f>SUM(H12:H22)</f>
        <v>4050000</v>
      </c>
      <c r="I23" s="573">
        <f>SUM(I12:I22)</f>
        <v>4050000</v>
      </c>
      <c r="J23" s="463" t="s">
        <v>772</v>
      </c>
      <c r="K23" s="425" t="s">
        <v>9</v>
      </c>
      <c r="L23" s="291" t="s">
        <v>466</v>
      </c>
      <c r="M23" s="498"/>
      <c r="N23" s="498"/>
      <c r="O23" s="498"/>
    </row>
    <row r="24" spans="1:22" s="24" customFormat="1" ht="20.100000000000001" customHeight="1">
      <c r="A24" s="291">
        <v>8</v>
      </c>
      <c r="B24" s="363" t="s">
        <v>773</v>
      </c>
      <c r="C24" s="425" t="s">
        <v>938</v>
      </c>
      <c r="D24" s="425" t="s">
        <v>169</v>
      </c>
      <c r="E24" s="500">
        <v>100000</v>
      </c>
      <c r="F24" s="500">
        <v>100000</v>
      </c>
      <c r="G24" s="500">
        <v>100000</v>
      </c>
      <c r="H24" s="500">
        <v>100000</v>
      </c>
      <c r="I24" s="500">
        <v>100000</v>
      </c>
      <c r="J24" s="463" t="s">
        <v>775</v>
      </c>
      <c r="K24" s="425" t="s">
        <v>887</v>
      </c>
      <c r="L24" s="291" t="s">
        <v>466</v>
      </c>
      <c r="M24" s="498"/>
      <c r="N24" s="498"/>
      <c r="O24" s="498"/>
    </row>
    <row r="25" spans="1:22" s="24" customFormat="1" ht="19.5" customHeight="1">
      <c r="A25" s="291"/>
      <c r="B25" s="363" t="s">
        <v>774</v>
      </c>
      <c r="C25" s="425" t="s">
        <v>937</v>
      </c>
      <c r="D25" s="425"/>
      <c r="E25" s="573"/>
      <c r="F25" s="573"/>
      <c r="G25" s="573"/>
      <c r="H25" s="573"/>
      <c r="I25" s="573"/>
      <c r="J25" s="463"/>
      <c r="K25" s="425" t="s">
        <v>886</v>
      </c>
      <c r="L25" s="291" t="s">
        <v>466</v>
      </c>
      <c r="M25" s="498"/>
      <c r="N25" s="498"/>
      <c r="O25" s="498"/>
    </row>
    <row r="26" spans="1:22" s="24" customFormat="1" ht="20.100000000000001" customHeight="1">
      <c r="A26" s="291">
        <v>9</v>
      </c>
      <c r="B26" s="363" t="s">
        <v>776</v>
      </c>
      <c r="C26" s="425" t="s">
        <v>778</v>
      </c>
      <c r="D26" s="425" t="s">
        <v>169</v>
      </c>
      <c r="E26" s="500">
        <v>10000</v>
      </c>
      <c r="F26" s="500">
        <v>10000</v>
      </c>
      <c r="G26" s="500">
        <v>10000</v>
      </c>
      <c r="H26" s="500">
        <v>10000</v>
      </c>
      <c r="I26" s="500">
        <v>10000</v>
      </c>
      <c r="J26" s="463" t="s">
        <v>775</v>
      </c>
      <c r="K26" s="425" t="s">
        <v>888</v>
      </c>
      <c r="L26" s="395" t="s">
        <v>101</v>
      </c>
      <c r="M26" s="498"/>
      <c r="N26" s="498"/>
      <c r="O26" s="498"/>
    </row>
    <row r="27" spans="1:22" s="17" customFormat="1" ht="12.75" customHeight="1">
      <c r="A27" s="395"/>
      <c r="B27" s="386" t="s">
        <v>777</v>
      </c>
      <c r="C27" s="495" t="s">
        <v>9</v>
      </c>
      <c r="D27" s="495" t="s">
        <v>9</v>
      </c>
      <c r="E27" s="574"/>
      <c r="F27" s="574"/>
      <c r="G27" s="602"/>
      <c r="H27" s="602"/>
      <c r="I27" s="602"/>
      <c r="J27" s="495"/>
      <c r="K27" s="495" t="s">
        <v>889</v>
      </c>
      <c r="L27" s="395"/>
      <c r="M27" s="493"/>
      <c r="N27" s="493"/>
      <c r="O27" s="493"/>
      <c r="P27" s="488"/>
    </row>
    <row r="28" spans="1:22" s="17" customFormat="1" ht="17.25" customHeight="1">
      <c r="A28" s="301"/>
      <c r="B28" s="371"/>
      <c r="C28" s="371"/>
      <c r="D28" s="371" t="s">
        <v>9</v>
      </c>
      <c r="E28" s="588">
        <f>SUM(E12:E27)</f>
        <v>2010000</v>
      </c>
      <c r="F28" s="588">
        <f t="shared" ref="F28:I28" si="0">SUM(F12:F27)</f>
        <v>4210000</v>
      </c>
      <c r="G28" s="588">
        <f t="shared" si="0"/>
        <v>8210000</v>
      </c>
      <c r="H28" s="588">
        <f t="shared" si="0"/>
        <v>8210000</v>
      </c>
      <c r="I28" s="588">
        <f t="shared" si="0"/>
        <v>8210000</v>
      </c>
      <c r="J28" s="371"/>
      <c r="K28" s="498" t="s">
        <v>9</v>
      </c>
      <c r="L28" s="371" t="s">
        <v>1079</v>
      </c>
      <c r="M28" s="297"/>
      <c r="N28" s="297"/>
      <c r="O28" s="297"/>
      <c r="P28" s="297"/>
    </row>
    <row r="29" spans="1:22" s="17" customFormat="1" ht="20.100000000000001" customHeight="1">
      <c r="A29" s="301"/>
      <c r="B29" s="371"/>
      <c r="C29" s="371"/>
      <c r="D29" s="371"/>
      <c r="E29" s="300"/>
      <c r="F29" s="300"/>
      <c r="G29" s="371"/>
      <c r="H29" s="371"/>
      <c r="I29" s="371"/>
      <c r="J29" s="371"/>
      <c r="K29" s="498"/>
      <c r="L29" s="503" t="s">
        <v>885</v>
      </c>
      <c r="M29" s="297"/>
      <c r="N29" s="297"/>
      <c r="O29" s="297"/>
      <c r="P29" s="297"/>
    </row>
    <row r="30" spans="1:22" s="19" customFormat="1" ht="20.100000000000001" customHeight="1">
      <c r="A30" s="334"/>
      <c r="B30" s="762" t="s">
        <v>516</v>
      </c>
      <c r="C30" s="762"/>
      <c r="D30" s="762"/>
      <c r="E30" s="762"/>
      <c r="F30" s="762"/>
      <c r="G30" s="762"/>
      <c r="H30" s="762"/>
      <c r="I30" s="762"/>
      <c r="J30" s="762"/>
      <c r="K30" s="762"/>
      <c r="L30" s="762"/>
      <c r="M30" s="334"/>
      <c r="N30" s="334"/>
      <c r="O30" s="334"/>
      <c r="P30" s="334"/>
    </row>
    <row r="31" spans="1:22" s="17" customFormat="1" ht="20.100000000000001" customHeight="1">
      <c r="A31" s="337"/>
      <c r="B31" s="337"/>
      <c r="C31" s="338"/>
      <c r="D31" s="398" t="s">
        <v>18</v>
      </c>
      <c r="E31" s="750" t="s">
        <v>28</v>
      </c>
      <c r="F31" s="751"/>
      <c r="G31" s="751"/>
      <c r="H31" s="751"/>
      <c r="I31" s="752"/>
      <c r="J31" s="499" t="s">
        <v>26</v>
      </c>
      <c r="K31" s="339" t="s">
        <v>29</v>
      </c>
      <c r="L31" s="341" t="s">
        <v>20</v>
      </c>
      <c r="M31" s="297"/>
      <c r="N31" s="297"/>
      <c r="O31" s="297"/>
      <c r="P31" s="297"/>
    </row>
    <row r="32" spans="1:22" s="24" customFormat="1" ht="20.100000000000001" customHeight="1">
      <c r="A32" s="342" t="s">
        <v>14</v>
      </c>
      <c r="B32" s="342" t="s">
        <v>25</v>
      </c>
      <c r="C32" s="343" t="s">
        <v>16</v>
      </c>
      <c r="D32" s="399" t="s">
        <v>856</v>
      </c>
      <c r="E32" s="339">
        <v>2561</v>
      </c>
      <c r="F32" s="339">
        <v>2562</v>
      </c>
      <c r="G32" s="339">
        <v>2563</v>
      </c>
      <c r="H32" s="339">
        <v>2564</v>
      </c>
      <c r="I32" s="339">
        <v>2565</v>
      </c>
      <c r="J32" s="342" t="s">
        <v>27</v>
      </c>
      <c r="K32" s="342" t="s">
        <v>22</v>
      </c>
      <c r="L32" s="344" t="s">
        <v>23</v>
      </c>
      <c r="M32" s="297"/>
      <c r="N32" s="297"/>
      <c r="O32" s="297"/>
      <c r="P32" s="297"/>
      <c r="Q32" s="17"/>
      <c r="R32" s="17"/>
      <c r="S32" s="17"/>
      <c r="T32" s="17"/>
      <c r="U32" s="17"/>
      <c r="V32" s="17"/>
    </row>
    <row r="33" spans="1:22" s="24" customFormat="1" ht="20.100000000000001" customHeight="1">
      <c r="A33" s="375"/>
      <c r="B33" s="375"/>
      <c r="C33" s="376"/>
      <c r="D33" s="436" t="s">
        <v>939</v>
      </c>
      <c r="E33" s="377" t="s">
        <v>1</v>
      </c>
      <c r="F33" s="377" t="s">
        <v>1</v>
      </c>
      <c r="G33" s="346" t="s">
        <v>1</v>
      </c>
      <c r="H33" s="346" t="s">
        <v>1</v>
      </c>
      <c r="I33" s="346" t="s">
        <v>1</v>
      </c>
      <c r="J33" s="346"/>
      <c r="K33" s="375"/>
      <c r="L33" s="378"/>
      <c r="M33" s="297"/>
      <c r="N33" s="297"/>
      <c r="O33" s="297"/>
      <c r="P33" s="297"/>
      <c r="Q33" s="17"/>
      <c r="R33" s="17"/>
      <c r="S33" s="17"/>
      <c r="T33" s="17"/>
      <c r="U33" s="17"/>
      <c r="V33" s="17"/>
    </row>
    <row r="34" spans="1:22" s="17" customFormat="1" ht="20.100000000000001" customHeight="1">
      <c r="A34" s="291">
        <v>1</v>
      </c>
      <c r="B34" s="461" t="s">
        <v>303</v>
      </c>
      <c r="C34" s="297" t="s">
        <v>940</v>
      </c>
      <c r="D34" s="291" t="s">
        <v>304</v>
      </c>
      <c r="E34" s="292">
        <v>100000</v>
      </c>
      <c r="F34" s="292">
        <v>100000</v>
      </c>
      <c r="G34" s="295">
        <v>100000</v>
      </c>
      <c r="H34" s="295">
        <v>100000</v>
      </c>
      <c r="I34" s="295">
        <v>100000</v>
      </c>
      <c r="J34" s="292" t="s">
        <v>131</v>
      </c>
      <c r="K34" s="297" t="s">
        <v>941</v>
      </c>
      <c r="L34" s="291" t="s">
        <v>101</v>
      </c>
      <c r="M34" s="297"/>
      <c r="N34" s="297"/>
      <c r="O34" s="297"/>
      <c r="P34" s="297"/>
    </row>
    <row r="35" spans="1:22" s="17" customFormat="1" ht="20.100000000000001" customHeight="1">
      <c r="A35" s="291">
        <v>2</v>
      </c>
      <c r="B35" s="461" t="s">
        <v>305</v>
      </c>
      <c r="C35" s="297" t="s">
        <v>940</v>
      </c>
      <c r="D35" s="291" t="s">
        <v>304</v>
      </c>
      <c r="E35" s="292" t="s">
        <v>64</v>
      </c>
      <c r="F35" s="292">
        <v>20000</v>
      </c>
      <c r="G35" s="292">
        <v>20000</v>
      </c>
      <c r="H35" s="292">
        <v>20000</v>
      </c>
      <c r="I35" s="292">
        <v>20000</v>
      </c>
      <c r="J35" s="292" t="s">
        <v>131</v>
      </c>
      <c r="K35" s="297" t="s">
        <v>941</v>
      </c>
      <c r="L35" s="291" t="s">
        <v>101</v>
      </c>
      <c r="M35" s="297"/>
      <c r="N35" s="297"/>
      <c r="O35" s="297"/>
      <c r="P35" s="297"/>
    </row>
    <row r="36" spans="1:22" s="17" customFormat="1" ht="38.25" customHeight="1">
      <c r="A36" s="291">
        <v>3</v>
      </c>
      <c r="B36" s="496" t="s">
        <v>306</v>
      </c>
      <c r="C36" s="297" t="s">
        <v>940</v>
      </c>
      <c r="D36" s="291" t="s">
        <v>304</v>
      </c>
      <c r="E36" s="292">
        <v>50000</v>
      </c>
      <c r="F36" s="292">
        <v>50000</v>
      </c>
      <c r="G36" s="292">
        <v>50000</v>
      </c>
      <c r="H36" s="292">
        <v>50000</v>
      </c>
      <c r="I36" s="292">
        <v>50000</v>
      </c>
      <c r="J36" s="292" t="s">
        <v>131</v>
      </c>
      <c r="K36" s="297" t="s">
        <v>941</v>
      </c>
      <c r="L36" s="291" t="s">
        <v>101</v>
      </c>
      <c r="M36" s="297"/>
      <c r="N36" s="297"/>
      <c r="O36" s="297"/>
      <c r="P36" s="297"/>
    </row>
    <row r="37" spans="1:22" s="17" customFormat="1" ht="20.100000000000001" customHeight="1">
      <c r="A37" s="291">
        <v>4</v>
      </c>
      <c r="B37" s="461" t="s">
        <v>307</v>
      </c>
      <c r="C37" s="297" t="s">
        <v>765</v>
      </c>
      <c r="D37" s="291" t="s">
        <v>304</v>
      </c>
      <c r="E37" s="292">
        <v>20000</v>
      </c>
      <c r="F37" s="292">
        <v>20000</v>
      </c>
      <c r="G37" s="292">
        <v>20000</v>
      </c>
      <c r="H37" s="292">
        <v>20000</v>
      </c>
      <c r="I37" s="292">
        <v>20000</v>
      </c>
      <c r="J37" s="292" t="s">
        <v>131</v>
      </c>
      <c r="K37" s="297" t="s">
        <v>942</v>
      </c>
      <c r="L37" s="291" t="s">
        <v>101</v>
      </c>
      <c r="M37" s="297"/>
      <c r="N37" s="297"/>
      <c r="O37" s="297"/>
      <c r="P37" s="297"/>
    </row>
    <row r="38" spans="1:22" s="17" customFormat="1" ht="20.100000000000001" customHeight="1">
      <c r="A38" s="291"/>
      <c r="B38" s="461"/>
      <c r="C38" s="297"/>
      <c r="D38" s="291"/>
      <c r="E38" s="292"/>
      <c r="F38" s="292"/>
      <c r="G38" s="292"/>
      <c r="H38" s="292"/>
      <c r="I38" s="292"/>
      <c r="J38" s="292"/>
      <c r="K38" s="297" t="s">
        <v>766</v>
      </c>
      <c r="L38" s="291"/>
      <c r="M38" s="297"/>
      <c r="N38" s="297"/>
      <c r="O38" s="297"/>
      <c r="P38" s="297"/>
    </row>
    <row r="39" spans="1:22" s="17" customFormat="1" ht="20.100000000000001" customHeight="1">
      <c r="A39" s="291">
        <v>5</v>
      </c>
      <c r="B39" s="461" t="s">
        <v>308</v>
      </c>
      <c r="C39" s="297" t="s">
        <v>309</v>
      </c>
      <c r="D39" s="291" t="s">
        <v>304</v>
      </c>
      <c r="E39" s="292" t="s">
        <v>298</v>
      </c>
      <c r="F39" s="292">
        <v>50000</v>
      </c>
      <c r="G39" s="292">
        <v>50000</v>
      </c>
      <c r="H39" s="292">
        <v>50000</v>
      </c>
      <c r="I39" s="292">
        <v>50000</v>
      </c>
      <c r="J39" s="292" t="s">
        <v>131</v>
      </c>
      <c r="K39" s="297" t="s">
        <v>943</v>
      </c>
      <c r="L39" s="291" t="s">
        <v>101</v>
      </c>
      <c r="M39" s="297"/>
      <c r="N39" s="297"/>
      <c r="O39" s="297"/>
      <c r="P39" s="297"/>
    </row>
    <row r="40" spans="1:22" s="17" customFormat="1" ht="20.100000000000001" customHeight="1">
      <c r="A40" s="291"/>
      <c r="B40" s="461"/>
      <c r="C40" s="297"/>
      <c r="D40" s="291"/>
      <c r="E40" s="292"/>
      <c r="F40" s="292"/>
      <c r="G40" s="292"/>
      <c r="H40" s="292"/>
      <c r="I40" s="292"/>
      <c r="J40" s="292"/>
      <c r="K40" s="297" t="s">
        <v>944</v>
      </c>
      <c r="L40" s="291"/>
      <c r="M40" s="297"/>
      <c r="N40" s="297"/>
      <c r="O40" s="297"/>
      <c r="P40" s="297"/>
    </row>
    <row r="41" spans="1:22" s="17" customFormat="1" ht="20.100000000000001" customHeight="1">
      <c r="A41" s="291">
        <v>6</v>
      </c>
      <c r="B41" s="461" t="s">
        <v>470</v>
      </c>
      <c r="C41" s="297" t="s">
        <v>310</v>
      </c>
      <c r="D41" s="291" t="s">
        <v>304</v>
      </c>
      <c r="E41" s="292">
        <v>200000</v>
      </c>
      <c r="F41" s="292">
        <v>200000</v>
      </c>
      <c r="G41" s="292">
        <v>200000</v>
      </c>
      <c r="H41" s="292">
        <v>200000</v>
      </c>
      <c r="I41" s="292">
        <v>200000</v>
      </c>
      <c r="J41" s="292" t="s">
        <v>131</v>
      </c>
      <c r="K41" s="297" t="s">
        <v>311</v>
      </c>
      <c r="L41" s="291" t="s">
        <v>101</v>
      </c>
      <c r="M41" s="297"/>
      <c r="N41" s="297"/>
      <c r="O41" s="297"/>
      <c r="P41" s="297"/>
    </row>
    <row r="42" spans="1:22" s="24" customFormat="1" ht="20.100000000000001" customHeight="1">
      <c r="A42" s="291" t="s">
        <v>9</v>
      </c>
      <c r="B42" s="363" t="s">
        <v>471</v>
      </c>
      <c r="C42" s="293" t="s">
        <v>9</v>
      </c>
      <c r="D42" s="361" t="s">
        <v>9</v>
      </c>
      <c r="E42" s="292" t="s">
        <v>9</v>
      </c>
      <c r="F42" s="293"/>
      <c r="G42" s="293"/>
      <c r="H42" s="293"/>
      <c r="I42" s="293"/>
      <c r="J42" s="463" t="s">
        <v>9</v>
      </c>
      <c r="K42" s="293" t="s">
        <v>9</v>
      </c>
      <c r="L42" s="291" t="s">
        <v>9</v>
      </c>
      <c r="M42" s="371"/>
      <c r="N42" s="371"/>
      <c r="O42" s="371"/>
      <c r="P42" s="371"/>
    </row>
    <row r="43" spans="1:22" s="17" customFormat="1" ht="20.100000000000001" customHeight="1">
      <c r="A43" s="278">
        <v>8</v>
      </c>
      <c r="B43" s="293" t="s">
        <v>95</v>
      </c>
      <c r="C43" s="371" t="s">
        <v>96</v>
      </c>
      <c r="D43" s="293" t="s">
        <v>135</v>
      </c>
      <c r="E43" s="292">
        <v>50000</v>
      </c>
      <c r="F43" s="292">
        <v>50000</v>
      </c>
      <c r="G43" s="292">
        <v>50000</v>
      </c>
      <c r="H43" s="292">
        <v>50000</v>
      </c>
      <c r="I43" s="292">
        <v>50000</v>
      </c>
      <c r="J43" s="292" t="s">
        <v>302</v>
      </c>
      <c r="K43" s="371" t="s">
        <v>102</v>
      </c>
      <c r="L43" s="278" t="s">
        <v>47</v>
      </c>
      <c r="M43" s="297"/>
      <c r="N43" s="297"/>
      <c r="O43" s="297"/>
      <c r="P43" s="297"/>
    </row>
    <row r="44" spans="1:22" s="17" customFormat="1" ht="20.100000000000001" customHeight="1">
      <c r="A44" s="278"/>
      <c r="B44" s="293"/>
      <c r="C44" s="371" t="s">
        <v>97</v>
      </c>
      <c r="D44" s="293"/>
      <c r="E44" s="292"/>
      <c r="F44" s="292"/>
      <c r="G44" s="292"/>
      <c r="H44" s="292"/>
      <c r="I44" s="292"/>
      <c r="J44" s="292"/>
      <c r="K44" s="371" t="s">
        <v>93</v>
      </c>
      <c r="L44" s="278"/>
      <c r="M44" s="297"/>
      <c r="N44" s="297"/>
      <c r="O44" s="297"/>
      <c r="P44" s="297"/>
    </row>
    <row r="45" spans="1:22" s="17" customFormat="1" ht="20.100000000000001" customHeight="1">
      <c r="A45" s="439">
        <v>9</v>
      </c>
      <c r="B45" s="293" t="s">
        <v>789</v>
      </c>
      <c r="C45" s="371" t="s">
        <v>790</v>
      </c>
      <c r="D45" s="293" t="s">
        <v>135</v>
      </c>
      <c r="E45" s="457">
        <v>600000</v>
      </c>
      <c r="F45" s="457">
        <v>600000</v>
      </c>
      <c r="G45" s="457">
        <v>600000</v>
      </c>
      <c r="H45" s="457">
        <v>600000</v>
      </c>
      <c r="I45" s="457">
        <v>600000</v>
      </c>
      <c r="J45" s="425" t="s">
        <v>791</v>
      </c>
      <c r="K45" s="371" t="s">
        <v>103</v>
      </c>
      <c r="L45" s="278" t="s">
        <v>47</v>
      </c>
      <c r="M45" s="297"/>
      <c r="N45" s="297"/>
      <c r="O45" s="297"/>
      <c r="P45" s="297"/>
    </row>
    <row r="46" spans="1:22" s="24" customFormat="1" ht="20.100000000000001" customHeight="1">
      <c r="A46" s="445"/>
      <c r="B46" s="395"/>
      <c r="C46" s="422"/>
      <c r="D46" s="366"/>
      <c r="E46" s="458"/>
      <c r="F46" s="459"/>
      <c r="G46" s="428"/>
      <c r="H46" s="428"/>
      <c r="I46" s="428"/>
      <c r="J46" s="460"/>
      <c r="K46" s="366" t="s">
        <v>93</v>
      </c>
      <c r="L46" s="406"/>
      <c r="M46" s="371"/>
      <c r="N46" s="371"/>
      <c r="O46" s="371"/>
      <c r="P46" s="371"/>
    </row>
    <row r="47" spans="1:22" s="17" customFormat="1" ht="20.100000000000001" customHeight="1">
      <c r="A47" s="301"/>
      <c r="B47" s="373"/>
      <c r="C47" s="371"/>
      <c r="D47" s="371"/>
      <c r="E47" s="646">
        <f>SUM(E46,E28)</f>
        <v>2010000</v>
      </c>
      <c r="F47" s="646">
        <f>SUM(F46,F28)</f>
        <v>4210000</v>
      </c>
      <c r="G47" s="646">
        <f>SUM(G46,G28)</f>
        <v>8210000</v>
      </c>
      <c r="H47" s="646">
        <f>SUM(H46,H28)</f>
        <v>8210000</v>
      </c>
      <c r="I47" s="646">
        <f>SUM(I46,I28)</f>
        <v>8210000</v>
      </c>
      <c r="J47" s="371"/>
      <c r="K47" s="371"/>
      <c r="L47" s="301" t="s">
        <v>1080</v>
      </c>
      <c r="M47" s="297"/>
      <c r="N47" s="297"/>
      <c r="O47" s="297"/>
      <c r="P47" s="297"/>
    </row>
    <row r="48" spans="1:22" s="82" customFormat="1" ht="20.100000000000001" customHeight="1">
      <c r="A48" s="19"/>
      <c r="B48" s="491"/>
      <c r="C48" s="112"/>
      <c r="D48" s="112"/>
      <c r="E48" s="112"/>
      <c r="F48" s="113"/>
      <c r="G48" s="112"/>
      <c r="H48" s="112"/>
      <c r="I48" s="112"/>
      <c r="J48" s="117"/>
      <c r="K48" s="112"/>
      <c r="L48" s="112"/>
    </row>
    <row r="49" spans="1:13" ht="21.95" customHeight="1"/>
    <row r="50" spans="1:13" ht="21.95" customHeight="1"/>
    <row r="51" spans="1:13" ht="21.95" customHeight="1"/>
    <row r="52" spans="1:13" ht="21.95" customHeight="1"/>
    <row r="57" spans="1:13" ht="21.95" customHeight="1"/>
    <row r="58" spans="1:13" ht="21.95" customHeight="1"/>
    <row r="59" spans="1:13" ht="21.95" customHeight="1"/>
    <row r="60" spans="1:13" customFormat="1" ht="21.75">
      <c r="A60" s="12"/>
      <c r="B60" s="492"/>
      <c r="C60" s="1"/>
      <c r="D60" s="1"/>
      <c r="E60" s="6"/>
      <c r="F60" s="6"/>
      <c r="G60" s="1"/>
      <c r="H60" s="1"/>
      <c r="I60" s="1"/>
      <c r="J60" s="1"/>
      <c r="K60" s="1"/>
      <c r="L60" s="1"/>
      <c r="M60" s="1"/>
    </row>
    <row r="61" spans="1:13" customFormat="1" ht="21.75">
      <c r="A61" s="12"/>
      <c r="B61" s="492"/>
      <c r="C61" s="1"/>
      <c r="D61" s="1"/>
      <c r="E61" s="6"/>
      <c r="F61" s="6"/>
      <c r="G61" s="1"/>
      <c r="H61" s="1"/>
      <c r="I61" s="1"/>
      <c r="J61" s="1"/>
      <c r="K61" s="1"/>
      <c r="L61" s="1"/>
      <c r="M61" s="1"/>
    </row>
    <row r="62" spans="1:13" ht="21.95" customHeight="1"/>
    <row r="63" spans="1:13" ht="21.95" customHeight="1"/>
    <row r="69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spans="1:13" customFormat="1" ht="21.75">
      <c r="A81" s="12"/>
      <c r="B81" s="492"/>
      <c r="C81" s="1"/>
      <c r="D81" s="1"/>
      <c r="E81" s="6"/>
      <c r="F81" s="6"/>
      <c r="G81" s="1"/>
      <c r="H81" s="1"/>
      <c r="I81" s="1"/>
      <c r="J81" s="1"/>
      <c r="K81" s="1"/>
      <c r="L81" s="1"/>
      <c r="M81" s="1"/>
    </row>
    <row r="82" spans="1:13" customFormat="1" ht="21.75">
      <c r="A82" s="12"/>
      <c r="B82" s="492"/>
      <c r="C82" s="1"/>
      <c r="D82" s="1"/>
      <c r="E82" s="6"/>
      <c r="F82" s="6"/>
      <c r="G82" s="1"/>
      <c r="H82" s="1"/>
      <c r="I82" s="1"/>
      <c r="J82" s="1"/>
      <c r="K82" s="1"/>
      <c r="L82" s="1"/>
      <c r="M82" s="1"/>
    </row>
    <row r="83" spans="1:13" ht="21.95" customHeight="1"/>
    <row r="84" spans="1:13" ht="21.95" customHeight="1"/>
    <row r="95" spans="1:13" ht="21.95" customHeight="1"/>
    <row r="96" spans="1:13" ht="21.95" customHeight="1"/>
    <row r="97" spans="1:13" s="3" customFormat="1" ht="24" customHeight="1">
      <c r="A97" s="12"/>
      <c r="B97" s="492"/>
      <c r="C97" s="1"/>
      <c r="D97" s="1"/>
      <c r="E97" s="6"/>
      <c r="F97" s="6"/>
      <c r="G97" s="1"/>
      <c r="H97" s="1"/>
      <c r="I97" s="1"/>
      <c r="J97" s="1"/>
      <c r="K97" s="1"/>
      <c r="L97" s="1"/>
      <c r="M97" s="1"/>
    </row>
    <row r="98" spans="1:13" ht="21.95" customHeight="1">
      <c r="M98" s="3"/>
    </row>
    <row r="99" spans="1:13" ht="21.95" customHeight="1">
      <c r="M99" s="3"/>
    </row>
    <row r="100" spans="1:13" ht="21.95" customHeight="1">
      <c r="M100" s="3"/>
    </row>
    <row r="101" spans="1:13" ht="21.95" customHeight="1">
      <c r="M101" s="3"/>
    </row>
    <row r="102" spans="1:13" ht="21.95" customHeight="1">
      <c r="M102" s="3"/>
    </row>
    <row r="103" spans="1:13" ht="21.95" customHeight="1">
      <c r="M103" s="3"/>
    </row>
    <row r="104" spans="1:13" ht="21.95" customHeight="1">
      <c r="M104" s="3"/>
    </row>
    <row r="105" spans="1:13" ht="21.95" customHeight="1">
      <c r="M105" s="3"/>
    </row>
    <row r="106" spans="1:13" ht="21.95" customHeight="1"/>
    <row r="107" spans="1:13" ht="21.95" customHeight="1"/>
    <row r="108" spans="1:13" ht="21.95" customHeight="1"/>
    <row r="109" spans="1:13" ht="21.95" customHeight="1">
      <c r="M109" s="3"/>
    </row>
    <row r="110" spans="1:13" ht="21.95" customHeight="1">
      <c r="M110" s="3"/>
    </row>
    <row r="111" spans="1:13" ht="21.95" customHeight="1">
      <c r="M111" s="2"/>
    </row>
    <row r="112" spans="1:13" ht="21.95" customHeight="1">
      <c r="M112" s="3"/>
    </row>
    <row r="113" spans="1:13" ht="21.95" customHeight="1">
      <c r="M113" s="3"/>
    </row>
    <row r="114" spans="1:13" ht="21.95" customHeight="1">
      <c r="M114" s="3"/>
    </row>
    <row r="115" spans="1:13" ht="21.95" customHeight="1">
      <c r="M115" s="3"/>
    </row>
    <row r="116" spans="1:13" ht="21.95" customHeight="1">
      <c r="M116" s="3"/>
    </row>
    <row r="117" spans="1:13" ht="21.95" customHeight="1">
      <c r="M117" s="3"/>
    </row>
    <row r="118" spans="1:13" ht="21.95" customHeight="1">
      <c r="M118" s="2"/>
    </row>
    <row r="119" spans="1:13" ht="21.95" customHeight="1">
      <c r="M119" s="3"/>
    </row>
    <row r="120" spans="1:13" ht="21.95" customHeight="1">
      <c r="M120" s="3"/>
    </row>
    <row r="121" spans="1:13" ht="21.95" customHeight="1">
      <c r="M121" s="3"/>
    </row>
    <row r="122" spans="1:13" ht="21.95" customHeight="1">
      <c r="M122"/>
    </row>
    <row r="123" spans="1:13" ht="21.95" customHeight="1">
      <c r="M123" s="3"/>
    </row>
    <row r="124" spans="1:13" ht="21.95" customHeight="1">
      <c r="M124" s="3"/>
    </row>
    <row r="125" spans="1:13" ht="21.95" customHeight="1">
      <c r="M125" s="3"/>
    </row>
    <row r="126" spans="1:13" ht="21.95" customHeight="1">
      <c r="M126" s="3"/>
    </row>
    <row r="127" spans="1:13" ht="21.95" customHeight="1"/>
    <row r="128" spans="1:13" s="3" customFormat="1" ht="24" customHeight="1">
      <c r="A128" s="12"/>
      <c r="B128" s="492"/>
      <c r="C128" s="1"/>
      <c r="D128" s="1"/>
      <c r="E128" s="6"/>
      <c r="F128" s="6"/>
      <c r="G128" s="1"/>
      <c r="H128" s="1"/>
      <c r="I128" s="1"/>
      <c r="J128" s="1"/>
      <c r="K128" s="1"/>
      <c r="L128" s="1"/>
      <c r="M128" s="1"/>
    </row>
    <row r="129" spans="1:13" s="3" customFormat="1" ht="24" customHeight="1">
      <c r="A129" s="12"/>
      <c r="B129" s="492"/>
      <c r="C129" s="1"/>
      <c r="D129" s="1"/>
      <c r="E129" s="6"/>
      <c r="F129" s="6"/>
      <c r="G129" s="1"/>
      <c r="H129" s="1"/>
      <c r="I129" s="1"/>
      <c r="J129" s="1"/>
      <c r="K129" s="1"/>
      <c r="L129" s="1"/>
      <c r="M129" s="1"/>
    </row>
    <row r="130" spans="1:13" ht="21.95" customHeight="1">
      <c r="M130" s="3"/>
    </row>
    <row r="131" spans="1:13" ht="21.95" customHeight="1">
      <c r="M131" s="3"/>
    </row>
    <row r="132" spans="1:13" s="7" customFormat="1" ht="21.95" customHeight="1">
      <c r="A132" s="12"/>
      <c r="B132" s="492"/>
      <c r="C132" s="1"/>
      <c r="D132" s="1"/>
      <c r="E132" s="6"/>
      <c r="F132" s="6"/>
      <c r="G132" s="1"/>
      <c r="H132" s="1"/>
      <c r="I132" s="1"/>
      <c r="J132" s="1"/>
      <c r="K132" s="1"/>
      <c r="L132" s="1"/>
    </row>
    <row r="133" spans="1:13" s="7" customFormat="1" ht="21.95" customHeight="1">
      <c r="A133" s="12"/>
      <c r="B133" s="492"/>
      <c r="C133" s="1"/>
      <c r="D133" s="1"/>
      <c r="E133" s="6"/>
      <c r="F133" s="6"/>
      <c r="G133" s="1"/>
      <c r="H133" s="1"/>
      <c r="I133" s="1"/>
      <c r="J133" s="1"/>
      <c r="K133" s="1"/>
      <c r="L133" s="1"/>
    </row>
    <row r="134" spans="1:13" s="7" customFormat="1" ht="21.95" customHeight="1">
      <c r="A134" s="12"/>
      <c r="B134" s="492"/>
      <c r="C134" s="1"/>
      <c r="D134" s="1"/>
      <c r="E134" s="6"/>
      <c r="F134" s="6"/>
      <c r="G134" s="1"/>
      <c r="H134" s="1"/>
      <c r="I134" s="1"/>
      <c r="J134" s="1"/>
      <c r="K134" s="1"/>
      <c r="L134" s="1"/>
    </row>
    <row r="135" spans="1:13" s="7" customFormat="1" ht="21.95" customHeight="1">
      <c r="A135" s="12"/>
      <c r="B135" s="492"/>
      <c r="C135" s="1"/>
      <c r="D135" s="1"/>
      <c r="E135" s="6"/>
      <c r="F135" s="6"/>
      <c r="G135" s="1"/>
      <c r="H135" s="1"/>
      <c r="I135" s="1"/>
      <c r="J135" s="1"/>
      <c r="K135" s="1"/>
      <c r="L135" s="1"/>
    </row>
    <row r="136" spans="1:13" s="13" customFormat="1" ht="21.95" customHeight="1">
      <c r="A136" s="12"/>
      <c r="B136" s="492"/>
      <c r="C136" s="1"/>
      <c r="D136" s="1"/>
      <c r="E136" s="6"/>
      <c r="F136" s="6"/>
      <c r="G136" s="1"/>
      <c r="H136" s="1"/>
      <c r="I136" s="1"/>
      <c r="J136" s="1"/>
      <c r="K136" s="1"/>
      <c r="L136" s="1"/>
    </row>
    <row r="137" spans="1:13" ht="21.95" customHeight="1">
      <c r="M137" s="3"/>
    </row>
    <row r="138" spans="1:13" ht="21.95" customHeight="1">
      <c r="M138" s="3"/>
    </row>
    <row r="139" spans="1:13" ht="21.95" customHeight="1">
      <c r="M139" s="3"/>
    </row>
    <row r="140" spans="1:13" ht="21.95" customHeight="1">
      <c r="M140" s="3"/>
    </row>
    <row r="141" spans="1:13" ht="21.95" customHeight="1">
      <c r="M141" s="3"/>
    </row>
    <row r="142" spans="1:13" ht="21.95" customHeight="1">
      <c r="M142" s="3"/>
    </row>
    <row r="143" spans="1:13" ht="21.95" customHeight="1">
      <c r="M143" s="3"/>
    </row>
    <row r="144" spans="1:13" ht="21.95" customHeight="1">
      <c r="M144" s="3"/>
    </row>
    <row r="145" spans="1:13" ht="21.95" customHeight="1">
      <c r="M145" s="3"/>
    </row>
    <row r="146" spans="1:13" ht="21.95" customHeight="1">
      <c r="M146" s="3"/>
    </row>
    <row r="147" spans="1:13" ht="21.95" customHeight="1">
      <c r="M147" s="3"/>
    </row>
    <row r="148" spans="1:13" ht="21.95" customHeight="1">
      <c r="M148"/>
    </row>
    <row r="149" spans="1:13" ht="21.95" customHeight="1">
      <c r="M149"/>
    </row>
    <row r="150" spans="1:13" s="3" customFormat="1" ht="21.95" customHeight="1">
      <c r="A150" s="12"/>
      <c r="B150" s="492"/>
      <c r="C150" s="1"/>
      <c r="D150" s="1"/>
      <c r="E150" s="6"/>
      <c r="F150" s="6"/>
      <c r="G150" s="1"/>
      <c r="H150" s="1"/>
      <c r="I150" s="1"/>
      <c r="J150" s="1"/>
      <c r="K150" s="1"/>
      <c r="L150" s="1"/>
      <c r="M150"/>
    </row>
    <row r="151" spans="1:13" s="3" customFormat="1" ht="21.95" customHeight="1">
      <c r="A151" s="12"/>
      <c r="B151" s="492"/>
      <c r="C151" s="1"/>
      <c r="D151" s="1"/>
      <c r="E151" s="6"/>
      <c r="F151" s="6"/>
      <c r="G151" s="1"/>
      <c r="H151" s="1"/>
      <c r="I151" s="1"/>
      <c r="J151" s="1"/>
      <c r="K151" s="1"/>
      <c r="L151" s="1"/>
      <c r="M151"/>
    </row>
    <row r="152" spans="1:13" s="3" customFormat="1" ht="21.95" customHeight="1">
      <c r="A152" s="12"/>
      <c r="B152" s="492"/>
      <c r="C152" s="1"/>
      <c r="D152" s="1"/>
      <c r="E152" s="6"/>
      <c r="F152" s="6"/>
      <c r="G152" s="1"/>
      <c r="H152" s="1"/>
      <c r="I152" s="1"/>
      <c r="J152" s="1"/>
      <c r="K152" s="1"/>
      <c r="L152" s="1"/>
      <c r="M152" s="1"/>
    </row>
    <row r="153" spans="1:13" s="3" customFormat="1" ht="21.95" customHeight="1">
      <c r="A153" s="12"/>
      <c r="B153" s="492"/>
      <c r="C153" s="1"/>
      <c r="D153" s="1"/>
      <c r="E153" s="6"/>
      <c r="F153" s="6"/>
      <c r="G153" s="1"/>
      <c r="H153" s="1"/>
      <c r="I153" s="1"/>
      <c r="J153" s="1"/>
      <c r="K153" s="1"/>
      <c r="L153" s="1"/>
      <c r="M153" s="1"/>
    </row>
    <row r="154" spans="1:13" s="3" customFormat="1" ht="21.95" customHeight="1">
      <c r="A154" s="12"/>
      <c r="B154" s="492"/>
      <c r="C154" s="1"/>
      <c r="D154" s="1"/>
      <c r="E154" s="6"/>
      <c r="F154" s="6"/>
      <c r="G154" s="1"/>
      <c r="H154" s="1"/>
      <c r="I154" s="1"/>
      <c r="J154" s="1"/>
      <c r="K154" s="1"/>
      <c r="L154" s="1"/>
      <c r="M154" s="1"/>
    </row>
    <row r="155" spans="1:13" s="3" customFormat="1" ht="21.95" customHeight="1">
      <c r="A155" s="12"/>
      <c r="B155" s="492"/>
      <c r="C155" s="1"/>
      <c r="D155" s="1"/>
      <c r="E155" s="6"/>
      <c r="F155" s="6"/>
      <c r="G155" s="1"/>
      <c r="H155" s="1"/>
      <c r="I155" s="1"/>
      <c r="J155" s="1"/>
      <c r="K155" s="1"/>
      <c r="L155" s="1"/>
      <c r="M155" s="1"/>
    </row>
    <row r="156" spans="1:13" s="3" customFormat="1" ht="21.95" customHeight="1">
      <c r="A156" s="12"/>
      <c r="B156" s="492"/>
      <c r="C156" s="1"/>
      <c r="D156" s="1"/>
      <c r="E156" s="6"/>
      <c r="F156" s="6"/>
      <c r="G156" s="1"/>
      <c r="H156" s="1"/>
      <c r="I156" s="1"/>
      <c r="J156" s="1"/>
      <c r="K156" s="1"/>
      <c r="L156" s="1"/>
      <c r="M156" s="1"/>
    </row>
    <row r="157" spans="1:13" s="3" customFormat="1" ht="21.95" customHeight="1">
      <c r="A157" s="12"/>
      <c r="B157" s="492"/>
      <c r="C157" s="1"/>
      <c r="D157" s="1"/>
      <c r="E157" s="6"/>
      <c r="F157" s="6"/>
      <c r="G157" s="1"/>
      <c r="H157" s="1"/>
      <c r="I157" s="1"/>
      <c r="J157" s="1"/>
      <c r="K157" s="1"/>
      <c r="L157" s="1"/>
      <c r="M157" s="1"/>
    </row>
    <row r="158" spans="1:13" s="2" customFormat="1" ht="21.95" customHeight="1">
      <c r="A158" s="12"/>
      <c r="B158" s="492"/>
      <c r="C158" s="1"/>
      <c r="D158" s="1"/>
      <c r="E158" s="6"/>
      <c r="F158" s="6"/>
      <c r="G158" s="1"/>
      <c r="H158" s="1"/>
      <c r="I158" s="1"/>
      <c r="J158" s="1"/>
      <c r="K158" s="1"/>
      <c r="L158" s="1"/>
      <c r="M158" s="1"/>
    </row>
    <row r="159" spans="1:13" s="3" customFormat="1" ht="21.95" customHeight="1">
      <c r="A159" s="12"/>
      <c r="B159" s="492"/>
      <c r="C159" s="1"/>
      <c r="D159" s="1"/>
      <c r="E159" s="6"/>
      <c r="F159" s="6"/>
      <c r="G159" s="1"/>
      <c r="H159" s="1"/>
      <c r="I159" s="1"/>
      <c r="J159" s="1"/>
      <c r="K159" s="1"/>
      <c r="L159" s="1"/>
      <c r="M159" s="1"/>
    </row>
    <row r="160" spans="1:13" s="3" customFormat="1" ht="21.95" customHeight="1">
      <c r="A160" s="12"/>
      <c r="B160" s="492"/>
      <c r="C160" s="1"/>
      <c r="D160" s="1"/>
      <c r="E160" s="6"/>
      <c r="F160" s="6"/>
      <c r="G160" s="1"/>
      <c r="H160" s="1"/>
      <c r="I160" s="1"/>
      <c r="J160" s="1"/>
      <c r="K160" s="1"/>
      <c r="L160" s="1"/>
      <c r="M160" s="1"/>
    </row>
    <row r="161" spans="1:13" s="2" customFormat="1" ht="21.95" customHeight="1">
      <c r="A161" s="12"/>
      <c r="B161" s="492"/>
      <c r="C161" s="1"/>
      <c r="D161" s="1"/>
      <c r="E161" s="6"/>
      <c r="F161" s="6"/>
      <c r="G161" s="1"/>
      <c r="H161" s="1"/>
      <c r="I161" s="1"/>
      <c r="J161" s="1"/>
      <c r="K161" s="1"/>
      <c r="L161" s="1"/>
      <c r="M161" s="1"/>
    </row>
    <row r="168" spans="1:13" ht="21.95" customHeight="1"/>
    <row r="169" spans="1:13" s="3" customFormat="1" ht="21.95" customHeight="1">
      <c r="A169" s="12"/>
      <c r="B169" s="492"/>
      <c r="C169" s="1"/>
      <c r="D169" s="1"/>
      <c r="E169" s="6"/>
      <c r="F169" s="6"/>
      <c r="G169" s="1"/>
      <c r="H169" s="1"/>
      <c r="I169" s="1"/>
      <c r="J169" s="1"/>
      <c r="K169" s="1"/>
      <c r="L169" s="1"/>
      <c r="M169" s="1"/>
    </row>
    <row r="170" spans="1:13" s="3" customFormat="1" ht="21.95" customHeight="1">
      <c r="A170" s="12"/>
      <c r="B170" s="492"/>
      <c r="C170" s="1"/>
      <c r="D170" s="1"/>
      <c r="E170" s="6"/>
      <c r="F170" s="6"/>
      <c r="G170" s="1"/>
      <c r="H170" s="1"/>
      <c r="I170" s="1"/>
      <c r="J170" s="1"/>
      <c r="K170" s="1"/>
      <c r="L170" s="1"/>
      <c r="M170" s="1"/>
    </row>
    <row r="171" spans="1:13" s="3" customFormat="1" ht="21.95" customHeight="1">
      <c r="A171" s="12"/>
      <c r="B171" s="492"/>
      <c r="C171" s="1"/>
      <c r="D171" s="1"/>
      <c r="E171" s="6"/>
      <c r="F171" s="6"/>
      <c r="G171" s="1"/>
      <c r="H171" s="1"/>
      <c r="I171" s="1"/>
      <c r="J171" s="1"/>
      <c r="K171" s="1"/>
      <c r="L171" s="1"/>
      <c r="M171" s="1"/>
    </row>
    <row r="172" spans="1:13" ht="21.95" customHeight="1"/>
    <row r="173" spans="1:13" customFormat="1" ht="21.95" customHeight="1">
      <c r="A173" s="12"/>
      <c r="B173" s="492"/>
      <c r="C173" s="1"/>
      <c r="D173" s="1"/>
      <c r="E173" s="6"/>
      <c r="F173" s="6"/>
      <c r="G173" s="1"/>
      <c r="H173" s="1"/>
      <c r="I173" s="1"/>
      <c r="J173" s="1"/>
      <c r="K173" s="1"/>
      <c r="L173" s="1"/>
      <c r="M173" s="1"/>
    </row>
    <row r="174" spans="1:13" ht="21.95" customHeight="1"/>
    <row r="175" spans="1:13" ht="21.95" customHeight="1"/>
    <row r="176" spans="1:13" ht="21.95" customHeight="1"/>
    <row r="177" ht="21.95" customHeight="1"/>
    <row r="179" ht="21.95" customHeight="1"/>
    <row r="180" ht="21.95" customHeight="1"/>
    <row r="181" ht="21.95" customHeight="1"/>
    <row r="186" ht="21.95" customHeight="1"/>
    <row r="187" ht="21.95" customHeight="1"/>
    <row r="188" ht="21.95" customHeight="1"/>
    <row r="189" ht="21.95" customHeight="1"/>
    <row r="190" ht="21.95" customHeight="1"/>
    <row r="191" ht="21.95" customHeight="1"/>
    <row r="192" ht="21.95" customHeight="1"/>
    <row r="193" spans="1:12" ht="21.95" customHeight="1"/>
    <row r="194" spans="1:12" ht="21.95" customHeight="1"/>
    <row r="195" spans="1:12" ht="21.95" customHeight="1"/>
    <row r="196" spans="1:12" ht="21.95" customHeight="1"/>
    <row r="197" spans="1:12" ht="21.95" customHeight="1"/>
    <row r="198" spans="1:12" ht="21.95" customHeight="1"/>
    <row r="199" spans="1:12" ht="21.95" customHeight="1"/>
    <row r="200" spans="1:12" ht="21.75" customHeight="1"/>
    <row r="201" spans="1:12" ht="21.95" customHeight="1"/>
    <row r="202" spans="1:12" ht="21.95" customHeight="1"/>
    <row r="203" spans="1:12" s="2" customFormat="1" ht="24" customHeight="1">
      <c r="A203" s="12"/>
      <c r="B203" s="492"/>
      <c r="C203" s="1"/>
      <c r="D203" s="1"/>
      <c r="E203" s="6"/>
      <c r="F203" s="6"/>
      <c r="G203" s="1"/>
      <c r="H203" s="1"/>
      <c r="I203" s="1"/>
      <c r="J203" s="1"/>
      <c r="K203" s="1"/>
      <c r="L203" s="1"/>
    </row>
    <row r="204" spans="1:12" s="3" customFormat="1" ht="21.95" customHeight="1">
      <c r="A204" s="12"/>
      <c r="B204" s="492"/>
      <c r="C204" s="1"/>
      <c r="D204" s="1"/>
      <c r="E204" s="6"/>
      <c r="F204" s="6"/>
      <c r="G204" s="1"/>
      <c r="H204" s="1"/>
      <c r="I204" s="1"/>
      <c r="J204" s="1"/>
      <c r="K204" s="1"/>
      <c r="L204" s="1"/>
    </row>
    <row r="205" spans="1:12" s="3" customFormat="1" ht="21.95" customHeight="1">
      <c r="A205" s="12"/>
      <c r="B205" s="492"/>
      <c r="C205" s="1"/>
      <c r="D205" s="1"/>
      <c r="E205" s="6"/>
      <c r="F205" s="6"/>
      <c r="G205" s="1"/>
      <c r="H205" s="1"/>
      <c r="I205" s="1"/>
      <c r="J205" s="1"/>
      <c r="K205" s="1"/>
      <c r="L205" s="1"/>
    </row>
    <row r="206" spans="1:12" s="2" customFormat="1" ht="21.95" customHeight="1">
      <c r="A206" s="12"/>
      <c r="B206" s="492"/>
      <c r="C206" s="1"/>
      <c r="D206" s="1"/>
      <c r="E206" s="6"/>
      <c r="F206" s="6"/>
      <c r="G206" s="1"/>
      <c r="H206" s="1"/>
      <c r="I206" s="1"/>
      <c r="J206" s="1"/>
      <c r="K206" s="1"/>
      <c r="L206" s="1"/>
    </row>
    <row r="207" spans="1:12" s="7" customFormat="1" ht="21.95" customHeight="1">
      <c r="A207" s="12"/>
      <c r="B207" s="492"/>
      <c r="C207" s="1"/>
      <c r="D207" s="1"/>
      <c r="E207" s="6"/>
      <c r="F207" s="6"/>
      <c r="G207" s="1"/>
      <c r="H207" s="1"/>
      <c r="I207" s="1"/>
      <c r="J207" s="1"/>
      <c r="K207" s="1"/>
      <c r="L207" s="1"/>
    </row>
    <row r="208" spans="1:12" s="7" customFormat="1" ht="21.95" customHeight="1">
      <c r="A208" s="12"/>
      <c r="B208" s="492"/>
      <c r="C208" s="1"/>
      <c r="D208" s="1"/>
      <c r="E208" s="6"/>
      <c r="F208" s="6"/>
      <c r="G208" s="1"/>
      <c r="H208" s="1"/>
      <c r="I208" s="1"/>
      <c r="J208" s="1"/>
      <c r="K208" s="1"/>
      <c r="L208" s="1"/>
    </row>
    <row r="209" spans="1:12" s="7" customFormat="1" ht="21.95" customHeight="1">
      <c r="A209" s="12"/>
      <c r="B209" s="492"/>
      <c r="C209" s="1"/>
      <c r="D209" s="1"/>
      <c r="E209" s="6"/>
      <c r="F209" s="6"/>
      <c r="G209" s="1"/>
      <c r="H209" s="1"/>
      <c r="I209" s="1"/>
      <c r="J209" s="1"/>
      <c r="K209" s="1"/>
      <c r="L209" s="1"/>
    </row>
    <row r="210" spans="1:12" s="7" customFormat="1" ht="21.95" customHeight="1">
      <c r="A210" s="12"/>
      <c r="B210" s="492"/>
      <c r="C210" s="1"/>
      <c r="D210" s="1"/>
      <c r="E210" s="6"/>
      <c r="F210" s="6"/>
      <c r="G210" s="1"/>
      <c r="H210" s="1"/>
      <c r="I210" s="1"/>
      <c r="J210" s="1"/>
      <c r="K210" s="1"/>
      <c r="L210" s="1"/>
    </row>
    <row r="211" spans="1:12" s="7" customFormat="1" ht="21.95" customHeight="1">
      <c r="A211" s="12"/>
      <c r="B211" s="492"/>
      <c r="C211" s="1"/>
      <c r="D211" s="1"/>
      <c r="E211" s="6"/>
      <c r="F211" s="6"/>
      <c r="G211" s="1"/>
      <c r="H211" s="1"/>
      <c r="I211" s="1"/>
      <c r="J211" s="1"/>
      <c r="K211" s="1"/>
      <c r="L211" s="1"/>
    </row>
    <row r="212" spans="1:12" s="7" customFormat="1" ht="21.95" customHeight="1">
      <c r="A212" s="12"/>
      <c r="B212" s="492"/>
      <c r="C212" s="1"/>
      <c r="D212" s="1"/>
      <c r="E212" s="6"/>
      <c r="F212" s="6"/>
      <c r="G212" s="1"/>
      <c r="H212" s="1"/>
      <c r="I212" s="1"/>
      <c r="J212" s="1"/>
      <c r="K212" s="1"/>
      <c r="L212" s="1"/>
    </row>
    <row r="213" spans="1:12" s="7" customFormat="1" ht="21.95" customHeight="1">
      <c r="A213" s="12"/>
      <c r="B213" s="492"/>
      <c r="C213" s="1"/>
      <c r="D213" s="1"/>
      <c r="E213" s="6"/>
      <c r="F213" s="6"/>
      <c r="G213" s="1"/>
      <c r="H213" s="1"/>
      <c r="I213" s="1"/>
      <c r="J213" s="1"/>
      <c r="K213" s="1"/>
      <c r="L213" s="1"/>
    </row>
    <row r="214" spans="1:12" ht="21.95" customHeight="1"/>
    <row r="215" spans="1:12" s="9" customFormat="1" ht="21.95" customHeight="1">
      <c r="A215" s="12"/>
      <c r="B215" s="492"/>
      <c r="C215" s="1"/>
      <c r="D215" s="1"/>
      <c r="E215" s="6"/>
      <c r="F215" s="6"/>
      <c r="G215" s="1"/>
      <c r="H215" s="1"/>
      <c r="I215" s="1"/>
      <c r="J215" s="1"/>
      <c r="K215" s="1"/>
      <c r="L215" s="1"/>
    </row>
    <row r="216" spans="1:12" ht="21.95" customHeight="1"/>
    <row r="217" spans="1:12" ht="21.95" customHeight="1"/>
    <row r="218" spans="1:12" ht="21.95" customHeight="1"/>
    <row r="219" spans="1:12" ht="21.95" customHeight="1"/>
    <row r="220" spans="1:12" ht="21.95" customHeight="1"/>
    <row r="221" spans="1:12" ht="21.95" customHeight="1"/>
    <row r="222" spans="1:12" ht="21.95" customHeight="1"/>
    <row r="223" spans="1:12" ht="21.95" customHeight="1"/>
    <row r="224" spans="1:12" s="2" customFormat="1" ht="24" customHeight="1">
      <c r="A224" s="12"/>
      <c r="B224" s="492"/>
      <c r="C224" s="1"/>
      <c r="D224" s="1"/>
      <c r="E224" s="6"/>
      <c r="F224" s="6"/>
      <c r="G224" s="1"/>
      <c r="H224" s="1"/>
      <c r="I224" s="1"/>
      <c r="J224" s="1"/>
      <c r="K224" s="1"/>
      <c r="L224" s="1"/>
    </row>
    <row r="225" spans="1:13" s="3" customFormat="1" ht="21.95" customHeight="1">
      <c r="A225" s="12"/>
      <c r="B225" s="492"/>
      <c r="C225" s="1"/>
      <c r="D225" s="1"/>
      <c r="E225" s="6"/>
      <c r="F225" s="6"/>
      <c r="G225" s="1"/>
      <c r="H225" s="1"/>
      <c r="I225" s="1"/>
      <c r="J225" s="1"/>
      <c r="K225" s="1"/>
      <c r="L225" s="1"/>
    </row>
    <row r="226" spans="1:13" s="3" customFormat="1" ht="21.95" customHeight="1">
      <c r="A226" s="12"/>
      <c r="B226" s="492"/>
      <c r="C226" s="1"/>
      <c r="D226" s="1"/>
      <c r="E226" s="6"/>
      <c r="F226" s="6"/>
      <c r="G226" s="1"/>
      <c r="H226" s="1"/>
      <c r="I226" s="1"/>
      <c r="J226" s="1"/>
      <c r="K226" s="1"/>
      <c r="L226" s="1"/>
    </row>
    <row r="227" spans="1:13" s="2" customFormat="1" ht="21.95" customHeight="1">
      <c r="A227" s="12"/>
      <c r="B227" s="492"/>
      <c r="C227" s="1"/>
      <c r="D227" s="1"/>
      <c r="E227" s="6"/>
      <c r="F227" s="6"/>
      <c r="G227" s="1"/>
      <c r="H227" s="1"/>
      <c r="I227" s="1"/>
      <c r="J227" s="1"/>
      <c r="K227" s="1"/>
      <c r="L227" s="1"/>
    </row>
    <row r="228" spans="1:13" s="7" customFormat="1" ht="21.95" customHeight="1">
      <c r="A228" s="12"/>
      <c r="B228" s="492"/>
      <c r="C228" s="1"/>
      <c r="D228" s="1"/>
      <c r="E228" s="6"/>
      <c r="F228" s="6"/>
      <c r="G228" s="1"/>
      <c r="H228" s="1"/>
      <c r="I228" s="1"/>
      <c r="J228" s="1"/>
      <c r="K228" s="1"/>
      <c r="L228" s="1"/>
    </row>
    <row r="229" spans="1:13" s="7" customFormat="1" ht="21.95" customHeight="1">
      <c r="A229" s="12"/>
      <c r="B229" s="492"/>
      <c r="C229" s="1"/>
      <c r="D229" s="1"/>
      <c r="E229" s="6"/>
      <c r="F229" s="6"/>
      <c r="G229" s="1"/>
      <c r="H229" s="1"/>
      <c r="I229" s="1"/>
      <c r="J229" s="1"/>
      <c r="K229" s="1"/>
      <c r="L229" s="1"/>
    </row>
    <row r="230" spans="1:13" s="7" customFormat="1" ht="21.95" customHeight="1">
      <c r="A230" s="12"/>
      <c r="B230" s="492"/>
      <c r="C230" s="1"/>
      <c r="D230" s="1"/>
      <c r="E230" s="6"/>
      <c r="F230" s="6"/>
      <c r="G230" s="1"/>
      <c r="H230" s="1"/>
      <c r="I230" s="1"/>
      <c r="J230" s="1"/>
      <c r="K230" s="1"/>
      <c r="L230" s="1"/>
    </row>
    <row r="231" spans="1:13" s="7" customFormat="1" ht="21.95" customHeight="1">
      <c r="A231" s="12"/>
      <c r="B231" s="492"/>
      <c r="C231" s="1"/>
      <c r="D231" s="1"/>
      <c r="E231" s="6"/>
      <c r="F231" s="6"/>
      <c r="G231" s="1"/>
      <c r="H231" s="1"/>
      <c r="I231" s="1"/>
      <c r="J231" s="1"/>
      <c r="K231" s="1"/>
      <c r="L231" s="1"/>
    </row>
    <row r="232" spans="1:13" s="7" customFormat="1" ht="21.95" customHeight="1">
      <c r="A232" s="12"/>
      <c r="B232" s="492"/>
      <c r="C232" s="1"/>
      <c r="D232" s="1"/>
      <c r="E232" s="6"/>
      <c r="F232" s="6"/>
      <c r="G232" s="1"/>
      <c r="H232" s="1"/>
      <c r="I232" s="1"/>
      <c r="J232" s="1"/>
      <c r="K232" s="1"/>
      <c r="L232" s="1"/>
    </row>
    <row r="233" spans="1:13" s="8" customFormat="1" ht="21.95" customHeight="1">
      <c r="A233" s="12"/>
      <c r="B233" s="492"/>
      <c r="C233" s="1"/>
      <c r="D233" s="1"/>
      <c r="E233" s="6"/>
      <c r="F233" s="6"/>
      <c r="G233" s="1"/>
      <c r="H233" s="1"/>
      <c r="I233" s="1"/>
      <c r="J233" s="1"/>
      <c r="K233" s="1"/>
      <c r="L233" s="1"/>
      <c r="M233" s="1"/>
    </row>
    <row r="234" spans="1:13" s="2" customFormat="1" ht="21.95" customHeight="1">
      <c r="A234" s="12"/>
      <c r="B234" s="492"/>
      <c r="C234" s="1"/>
      <c r="D234" s="1"/>
      <c r="E234" s="6"/>
      <c r="F234" s="6"/>
      <c r="G234" s="1"/>
      <c r="H234" s="1"/>
      <c r="I234" s="1"/>
      <c r="J234" s="1"/>
      <c r="K234" s="1"/>
      <c r="L234" s="1"/>
      <c r="M234" s="1"/>
    </row>
    <row r="235" spans="1:13" s="3" customFormat="1" ht="21.95" customHeight="1">
      <c r="A235" s="12"/>
      <c r="B235" s="492"/>
      <c r="C235" s="1"/>
      <c r="D235" s="1"/>
      <c r="E235" s="6"/>
      <c r="F235" s="6"/>
      <c r="G235" s="1"/>
      <c r="H235" s="1"/>
      <c r="I235" s="1"/>
      <c r="J235" s="1"/>
      <c r="K235" s="1"/>
      <c r="L235" s="1"/>
      <c r="M235" s="1"/>
    </row>
    <row r="236" spans="1:13" s="3" customFormat="1" ht="21.95" customHeight="1">
      <c r="A236" s="12"/>
      <c r="B236" s="492"/>
      <c r="C236" s="1"/>
      <c r="D236" s="1"/>
      <c r="E236" s="6"/>
      <c r="F236" s="6"/>
      <c r="G236" s="1"/>
      <c r="H236" s="1"/>
      <c r="I236" s="1"/>
      <c r="J236" s="1"/>
      <c r="K236" s="1"/>
      <c r="L236" s="1"/>
      <c r="M236" s="1"/>
    </row>
    <row r="237" spans="1:13" s="3" customFormat="1" ht="21.95" customHeight="1">
      <c r="A237" s="12"/>
      <c r="B237" s="492"/>
      <c r="C237" s="1"/>
      <c r="D237" s="1"/>
      <c r="E237" s="6"/>
      <c r="F237" s="6"/>
      <c r="G237" s="1"/>
      <c r="H237" s="1"/>
      <c r="I237" s="1"/>
      <c r="J237" s="1"/>
      <c r="K237" s="1"/>
      <c r="L237" s="1"/>
      <c r="M237" s="1"/>
    </row>
    <row r="238" spans="1:13" s="3" customFormat="1" ht="21.95" customHeight="1">
      <c r="A238" s="12"/>
      <c r="B238" s="492"/>
      <c r="C238" s="1"/>
      <c r="D238" s="1"/>
      <c r="E238" s="6"/>
      <c r="F238" s="6"/>
      <c r="G238" s="1"/>
      <c r="H238" s="1"/>
      <c r="I238" s="1"/>
      <c r="J238" s="1"/>
      <c r="K238" s="1"/>
      <c r="L238" s="1"/>
      <c r="M238" s="1"/>
    </row>
    <row r="239" spans="1:13" ht="21.95" customHeight="1"/>
    <row r="240" spans="1:13" s="2" customFormat="1" ht="24" customHeight="1">
      <c r="A240" s="12"/>
      <c r="B240" s="492"/>
      <c r="C240" s="1"/>
      <c r="D240" s="1"/>
      <c r="E240" s="6"/>
      <c r="F240" s="6"/>
      <c r="G240" s="1"/>
      <c r="H240" s="1"/>
      <c r="I240" s="1"/>
      <c r="J240" s="1"/>
      <c r="K240" s="1"/>
      <c r="L240" s="1"/>
    </row>
    <row r="241" spans="1:13" s="3" customFormat="1" ht="21.95" customHeight="1">
      <c r="A241" s="12"/>
      <c r="B241" s="492"/>
      <c r="C241" s="1"/>
      <c r="D241" s="1"/>
      <c r="E241" s="6"/>
      <c r="F241" s="6"/>
      <c r="G241" s="1"/>
      <c r="H241" s="1"/>
      <c r="I241" s="1"/>
      <c r="J241" s="1"/>
      <c r="K241" s="1"/>
      <c r="L241" s="1"/>
    </row>
    <row r="242" spans="1:13" s="3" customFormat="1" ht="21.95" customHeight="1">
      <c r="A242" s="12"/>
      <c r="B242" s="492"/>
      <c r="C242" s="1"/>
      <c r="D242" s="1"/>
      <c r="E242" s="6"/>
      <c r="F242" s="6"/>
      <c r="G242" s="1"/>
      <c r="H242" s="1"/>
      <c r="I242" s="1"/>
      <c r="J242" s="1"/>
      <c r="K242" s="1"/>
      <c r="L242" s="1"/>
    </row>
    <row r="243" spans="1:13" s="2" customFormat="1" ht="21.95" customHeight="1">
      <c r="A243" s="12"/>
      <c r="B243" s="492"/>
      <c r="C243" s="1"/>
      <c r="D243" s="1"/>
      <c r="E243" s="6"/>
      <c r="F243" s="6"/>
      <c r="G243" s="1"/>
      <c r="H243" s="1"/>
      <c r="I243" s="1"/>
      <c r="J243" s="1"/>
      <c r="K243" s="1"/>
      <c r="L243" s="1"/>
    </row>
    <row r="244" spans="1:13" s="15" customFormat="1" ht="21.95" customHeight="1">
      <c r="A244" s="12"/>
      <c r="B244" s="492"/>
      <c r="C244" s="1"/>
      <c r="D244" s="1"/>
      <c r="E244" s="6"/>
      <c r="F244" s="6"/>
      <c r="G244" s="1"/>
      <c r="H244" s="1"/>
      <c r="I244" s="1"/>
      <c r="J244" s="1"/>
      <c r="K244" s="1"/>
      <c r="L244" s="1"/>
      <c r="M244"/>
    </row>
    <row r="245" spans="1:13" s="15" customFormat="1" ht="21.95" customHeight="1">
      <c r="A245" s="12"/>
      <c r="B245" s="492"/>
      <c r="C245" s="1"/>
      <c r="D245" s="1"/>
      <c r="E245" s="6"/>
      <c r="F245" s="6"/>
      <c r="G245" s="1"/>
      <c r="H245" s="1"/>
      <c r="I245" s="1"/>
      <c r="J245" s="1"/>
      <c r="K245" s="1"/>
      <c r="L245" s="1"/>
      <c r="M245"/>
    </row>
    <row r="246" spans="1:13" s="15" customFormat="1" ht="21.95" customHeight="1">
      <c r="A246" s="12"/>
      <c r="B246" s="492"/>
      <c r="C246" s="1"/>
      <c r="D246" s="1"/>
      <c r="E246" s="6"/>
      <c r="F246" s="6"/>
      <c r="G246" s="1"/>
      <c r="H246" s="1"/>
      <c r="I246" s="1"/>
      <c r="J246" s="1"/>
      <c r="K246" s="1"/>
      <c r="L246" s="1"/>
      <c r="M246"/>
    </row>
    <row r="247" spans="1:13" s="15" customFormat="1" ht="21.95" customHeight="1">
      <c r="A247" s="12"/>
      <c r="B247" s="492"/>
      <c r="C247" s="1"/>
      <c r="D247" s="1"/>
      <c r="E247" s="6"/>
      <c r="F247" s="6"/>
      <c r="G247" s="1"/>
      <c r="H247" s="1"/>
      <c r="I247" s="1"/>
      <c r="J247" s="1"/>
      <c r="K247" s="1"/>
      <c r="L247" s="1"/>
      <c r="M247"/>
    </row>
    <row r="248" spans="1:13" s="15" customFormat="1" ht="21.95" customHeight="1">
      <c r="A248" s="12"/>
      <c r="B248" s="492"/>
      <c r="C248" s="1"/>
      <c r="D248" s="1"/>
      <c r="E248" s="6"/>
      <c r="F248" s="6"/>
      <c r="G248" s="1"/>
      <c r="H248" s="1"/>
      <c r="I248" s="1"/>
      <c r="J248" s="1"/>
      <c r="K248" s="1"/>
      <c r="L248" s="1"/>
      <c r="M248"/>
    </row>
    <row r="249" spans="1:13" s="15" customFormat="1" ht="21.95" customHeight="1">
      <c r="A249" s="12"/>
      <c r="B249" s="492"/>
      <c r="C249" s="1"/>
      <c r="D249" s="1"/>
      <c r="E249" s="6"/>
      <c r="F249" s="6"/>
      <c r="G249" s="1"/>
      <c r="H249" s="1"/>
      <c r="I249" s="1"/>
      <c r="J249" s="1"/>
      <c r="K249" s="1"/>
      <c r="L249" s="1"/>
      <c r="M249"/>
    </row>
    <row r="250" spans="1:13" s="15" customFormat="1" ht="21.75">
      <c r="A250" s="12"/>
      <c r="B250" s="492"/>
      <c r="C250" s="1"/>
      <c r="D250" s="1"/>
      <c r="E250" s="6"/>
      <c r="F250" s="6"/>
      <c r="G250" s="1"/>
      <c r="H250" s="1"/>
      <c r="I250" s="1"/>
      <c r="J250" s="1"/>
      <c r="K250" s="1"/>
      <c r="L250" s="1"/>
      <c r="M250"/>
    </row>
    <row r="251" spans="1:13" s="15" customFormat="1" ht="21.75">
      <c r="A251" s="12"/>
      <c r="B251" s="492"/>
      <c r="C251" s="1"/>
      <c r="D251" s="1"/>
      <c r="E251" s="6"/>
      <c r="F251" s="6"/>
      <c r="G251" s="1"/>
      <c r="H251" s="1"/>
      <c r="I251" s="1"/>
      <c r="J251" s="1"/>
      <c r="K251" s="1"/>
      <c r="L251" s="1"/>
      <c r="M251"/>
    </row>
    <row r="252" spans="1:13" s="15" customFormat="1" ht="21.75">
      <c r="A252" s="12"/>
      <c r="B252" s="492"/>
      <c r="C252" s="1"/>
      <c r="D252" s="1"/>
      <c r="E252" s="6"/>
      <c r="F252" s="6"/>
      <c r="G252" s="1"/>
      <c r="H252" s="1"/>
      <c r="I252" s="1"/>
      <c r="J252" s="1"/>
      <c r="K252" s="1"/>
      <c r="L252" s="1"/>
      <c r="M252" s="1"/>
    </row>
    <row r="253" spans="1:13" s="15" customFormat="1" ht="21.75">
      <c r="A253" s="12"/>
      <c r="B253" s="492"/>
      <c r="C253" s="1"/>
      <c r="D253" s="1"/>
      <c r="E253" s="6"/>
      <c r="F253" s="6"/>
      <c r="G253" s="1"/>
      <c r="H253" s="1"/>
      <c r="I253" s="1"/>
      <c r="J253" s="1"/>
      <c r="K253" s="1"/>
      <c r="L253" s="1"/>
      <c r="M253" s="1"/>
    </row>
    <row r="254" spans="1:13" s="15" customFormat="1" ht="21.75">
      <c r="A254" s="12"/>
      <c r="B254" s="492"/>
      <c r="C254" s="1"/>
      <c r="D254" s="1"/>
      <c r="E254" s="6"/>
      <c r="F254" s="6"/>
      <c r="G254" s="1"/>
      <c r="H254" s="1"/>
      <c r="I254" s="1"/>
      <c r="J254" s="1"/>
      <c r="K254" s="1"/>
      <c r="L254" s="1"/>
      <c r="M254" s="1"/>
    </row>
    <row r="255" spans="1:13" s="3" customFormat="1" ht="21.95" customHeight="1">
      <c r="A255" s="12"/>
      <c r="B255" s="492"/>
      <c r="C255" s="1"/>
      <c r="D255" s="1"/>
      <c r="E255" s="6"/>
      <c r="F255" s="6"/>
      <c r="G255" s="1"/>
      <c r="H255" s="1"/>
      <c r="I255" s="1"/>
      <c r="J255" s="1"/>
      <c r="K255" s="1"/>
      <c r="L255" s="1"/>
      <c r="M255" s="1"/>
    </row>
    <row r="256" spans="1:13" s="3" customFormat="1" ht="21.95" customHeight="1">
      <c r="A256" s="12"/>
      <c r="B256" s="492"/>
      <c r="C256" s="1"/>
      <c r="D256" s="1"/>
      <c r="E256" s="6"/>
      <c r="F256" s="6"/>
      <c r="G256" s="1"/>
      <c r="H256" s="1"/>
      <c r="I256" s="1"/>
      <c r="J256" s="1"/>
      <c r="K256" s="1"/>
      <c r="L256" s="1"/>
      <c r="M256" s="1"/>
    </row>
    <row r="257" spans="1:12" ht="21.95" customHeight="1"/>
    <row r="258" spans="1:12" s="2" customFormat="1" ht="24" customHeight="1">
      <c r="A258" s="12"/>
      <c r="B258" s="492"/>
      <c r="C258" s="1"/>
      <c r="D258" s="1"/>
      <c r="E258" s="6"/>
      <c r="F258" s="6"/>
      <c r="G258" s="1"/>
      <c r="H258" s="1"/>
      <c r="I258" s="1"/>
      <c r="J258" s="1"/>
      <c r="K258" s="1"/>
      <c r="L258" s="1"/>
    </row>
    <row r="259" spans="1:12" s="3" customFormat="1" ht="21.95" customHeight="1">
      <c r="A259" s="12"/>
      <c r="B259" s="492"/>
      <c r="C259" s="1"/>
      <c r="D259" s="1"/>
      <c r="E259" s="6"/>
      <c r="F259" s="6"/>
      <c r="G259" s="1"/>
      <c r="H259" s="1"/>
      <c r="I259" s="1"/>
      <c r="J259" s="1"/>
      <c r="K259" s="1"/>
      <c r="L259" s="1"/>
    </row>
    <row r="260" spans="1:12" s="3" customFormat="1" ht="21.95" customHeight="1">
      <c r="A260" s="12"/>
      <c r="B260" s="492"/>
      <c r="C260" s="1"/>
      <c r="D260" s="1"/>
      <c r="E260" s="6"/>
      <c r="F260" s="6"/>
      <c r="G260" s="1"/>
      <c r="H260" s="1"/>
      <c r="I260" s="1"/>
      <c r="J260" s="1"/>
      <c r="K260" s="1"/>
      <c r="L260" s="1"/>
    </row>
    <row r="261" spans="1:12" s="2" customFormat="1" ht="21.95" customHeight="1">
      <c r="A261" s="12"/>
      <c r="B261" s="492"/>
      <c r="C261" s="1"/>
      <c r="D261" s="1"/>
      <c r="E261" s="6"/>
      <c r="F261" s="6"/>
      <c r="G261" s="1"/>
      <c r="H261" s="1"/>
      <c r="I261" s="1"/>
      <c r="J261" s="1"/>
      <c r="K261" s="1"/>
      <c r="L261" s="1"/>
    </row>
    <row r="262" spans="1:12" s="5" customFormat="1" ht="21.95" customHeight="1">
      <c r="A262" s="12"/>
      <c r="B262" s="492"/>
      <c r="C262" s="1"/>
      <c r="D262" s="1"/>
      <c r="E262" s="6"/>
      <c r="F262" s="6"/>
      <c r="G262" s="1"/>
      <c r="H262" s="1"/>
      <c r="I262" s="1"/>
      <c r="J262" s="1"/>
      <c r="K262" s="1"/>
      <c r="L262" s="1"/>
    </row>
    <row r="263" spans="1:12" s="5" customFormat="1" ht="21.95" customHeight="1">
      <c r="A263" s="12"/>
      <c r="B263" s="492"/>
      <c r="C263" s="1"/>
      <c r="D263" s="1"/>
      <c r="E263" s="6"/>
      <c r="F263" s="6"/>
      <c r="G263" s="1"/>
      <c r="H263" s="1"/>
      <c r="I263" s="1"/>
      <c r="J263" s="1"/>
      <c r="K263" s="1"/>
      <c r="L263" s="1"/>
    </row>
    <row r="264" spans="1:12" s="5" customFormat="1" ht="21.95" customHeight="1">
      <c r="A264" s="12"/>
      <c r="B264" s="492"/>
      <c r="C264" s="1"/>
      <c r="D264" s="1"/>
      <c r="E264" s="6"/>
      <c r="F264" s="6"/>
      <c r="G264" s="1"/>
      <c r="H264" s="1"/>
      <c r="I264" s="1"/>
      <c r="J264" s="1"/>
      <c r="K264" s="1"/>
      <c r="L264" s="1"/>
    </row>
    <row r="265" spans="1:12" s="5" customFormat="1" ht="21.95" customHeight="1">
      <c r="A265" s="12"/>
      <c r="B265" s="492"/>
      <c r="C265" s="1"/>
      <c r="D265" s="1"/>
      <c r="E265" s="6"/>
      <c r="F265" s="6"/>
      <c r="G265" s="1"/>
      <c r="H265" s="1"/>
      <c r="I265" s="1"/>
      <c r="J265" s="1"/>
      <c r="K265" s="1"/>
      <c r="L265" s="1"/>
    </row>
    <row r="266" spans="1:12" s="5" customFormat="1" ht="21.95" customHeight="1">
      <c r="A266" s="12"/>
      <c r="B266" s="492"/>
      <c r="C266" s="1"/>
      <c r="D266" s="1"/>
      <c r="E266" s="6"/>
      <c r="F266" s="6"/>
      <c r="G266" s="1"/>
      <c r="H266" s="1"/>
      <c r="I266" s="1"/>
      <c r="J266" s="1"/>
      <c r="K266" s="1"/>
      <c r="L266" s="1"/>
    </row>
    <row r="267" spans="1:12" s="5" customFormat="1" ht="21.95" customHeight="1">
      <c r="A267" s="12"/>
      <c r="B267" s="492"/>
      <c r="C267" s="1"/>
      <c r="D267" s="1"/>
      <c r="E267" s="6"/>
      <c r="F267" s="6"/>
      <c r="G267" s="1"/>
      <c r="H267" s="1"/>
      <c r="I267" s="1"/>
      <c r="J267" s="1"/>
      <c r="K267" s="1"/>
      <c r="L267" s="1"/>
    </row>
    <row r="268" spans="1:12" s="5" customFormat="1" ht="21.95" customHeight="1">
      <c r="A268" s="12"/>
      <c r="B268" s="492"/>
      <c r="C268" s="1"/>
      <c r="D268" s="1"/>
      <c r="E268" s="6"/>
      <c r="F268" s="6"/>
      <c r="G268" s="1"/>
      <c r="H268" s="1"/>
      <c r="I268" s="1"/>
      <c r="J268" s="1"/>
      <c r="K268" s="1"/>
      <c r="L268" s="1"/>
    </row>
    <row r="269" spans="1:12" s="5" customFormat="1" ht="21.95" customHeight="1">
      <c r="A269" s="12"/>
      <c r="B269" s="492"/>
      <c r="C269" s="1"/>
      <c r="D269" s="1"/>
      <c r="E269" s="6"/>
      <c r="F269" s="6"/>
      <c r="G269" s="1"/>
      <c r="H269" s="1"/>
      <c r="I269" s="1"/>
      <c r="J269" s="1"/>
      <c r="K269" s="1"/>
      <c r="L269" s="1"/>
    </row>
    <row r="270" spans="1:12" s="5" customFormat="1" ht="21.95" customHeight="1">
      <c r="A270" s="12"/>
      <c r="B270" s="492"/>
      <c r="C270" s="1"/>
      <c r="D270" s="1"/>
      <c r="E270" s="6"/>
      <c r="F270" s="6"/>
      <c r="G270" s="1"/>
      <c r="H270" s="1"/>
      <c r="I270" s="1"/>
      <c r="J270" s="1"/>
      <c r="K270" s="1"/>
      <c r="L270" s="1"/>
    </row>
    <row r="271" spans="1:12" s="5" customFormat="1" ht="21.95" customHeight="1">
      <c r="A271" s="12"/>
      <c r="B271" s="492"/>
      <c r="C271" s="1"/>
      <c r="D271" s="1"/>
      <c r="E271" s="6"/>
      <c r="F271" s="6"/>
      <c r="G271" s="1"/>
      <c r="H271" s="1"/>
      <c r="I271" s="1"/>
      <c r="J271" s="1"/>
      <c r="K271" s="1"/>
      <c r="L271" s="1"/>
    </row>
    <row r="272" spans="1:12" ht="21.95" customHeight="1"/>
    <row r="278" spans="1:12" ht="21.95" customHeight="1"/>
    <row r="279" spans="1:12" s="2" customFormat="1" ht="24" customHeight="1">
      <c r="A279" s="12"/>
      <c r="B279" s="492"/>
      <c r="C279" s="1"/>
      <c r="D279" s="1"/>
      <c r="E279" s="6"/>
      <c r="F279" s="6"/>
      <c r="G279" s="1"/>
      <c r="H279" s="1"/>
      <c r="I279" s="1"/>
      <c r="J279" s="1"/>
      <c r="K279" s="1"/>
      <c r="L279" s="1"/>
    </row>
    <row r="280" spans="1:12" s="3" customFormat="1" ht="21.95" customHeight="1">
      <c r="A280" s="12"/>
      <c r="B280" s="492"/>
      <c r="C280" s="1"/>
      <c r="D280" s="1"/>
      <c r="E280" s="6"/>
      <c r="F280" s="6"/>
      <c r="G280" s="1"/>
      <c r="H280" s="1"/>
      <c r="I280" s="1"/>
      <c r="J280" s="1"/>
      <c r="K280" s="1"/>
      <c r="L280" s="1"/>
    </row>
    <row r="281" spans="1:12" s="3" customFormat="1" ht="21.95" customHeight="1">
      <c r="A281" s="12"/>
      <c r="B281" s="492"/>
      <c r="C281" s="1"/>
      <c r="D281" s="1"/>
      <c r="E281" s="6"/>
      <c r="F281" s="6"/>
      <c r="G281" s="1"/>
      <c r="H281" s="1"/>
      <c r="I281" s="1"/>
      <c r="J281" s="1"/>
      <c r="K281" s="1"/>
      <c r="L281" s="1"/>
    </row>
    <row r="282" spans="1:12" s="2" customFormat="1" ht="21.95" customHeight="1">
      <c r="A282" s="12"/>
      <c r="B282" s="492"/>
      <c r="C282" s="1"/>
      <c r="D282" s="1"/>
      <c r="E282" s="6"/>
      <c r="F282" s="6"/>
      <c r="G282" s="1"/>
      <c r="H282" s="1"/>
      <c r="I282" s="1"/>
      <c r="J282" s="1"/>
      <c r="K282" s="1"/>
      <c r="L282" s="1"/>
    </row>
    <row r="283" spans="1:12" s="5" customFormat="1" ht="21.95" customHeight="1">
      <c r="A283" s="12"/>
      <c r="B283" s="492"/>
      <c r="C283" s="1"/>
      <c r="D283" s="1"/>
      <c r="E283" s="6"/>
      <c r="F283" s="6"/>
      <c r="G283" s="1"/>
      <c r="H283" s="1"/>
      <c r="I283" s="1"/>
      <c r="J283" s="1"/>
      <c r="K283" s="1"/>
      <c r="L283" s="1"/>
    </row>
    <row r="284" spans="1:12" s="5" customFormat="1" ht="21.95" customHeight="1">
      <c r="A284" s="12"/>
      <c r="B284" s="492"/>
      <c r="C284" s="1"/>
      <c r="D284" s="1"/>
      <c r="E284" s="6"/>
      <c r="F284" s="6"/>
      <c r="G284" s="1"/>
      <c r="H284" s="1"/>
      <c r="I284" s="1"/>
      <c r="J284" s="1"/>
      <c r="K284" s="1"/>
      <c r="L284" s="1"/>
    </row>
    <row r="285" spans="1:12" s="5" customFormat="1" ht="21.95" customHeight="1">
      <c r="A285" s="12"/>
      <c r="B285" s="492"/>
      <c r="C285" s="1"/>
      <c r="D285" s="1"/>
      <c r="E285" s="6"/>
      <c r="F285" s="6"/>
      <c r="G285" s="1"/>
      <c r="H285" s="1"/>
      <c r="I285" s="1"/>
      <c r="J285" s="1"/>
      <c r="K285" s="1"/>
      <c r="L285" s="1"/>
    </row>
    <row r="286" spans="1:12" s="5" customFormat="1" ht="21.95" customHeight="1">
      <c r="A286" s="12"/>
      <c r="B286" s="492"/>
      <c r="C286" s="1"/>
      <c r="D286" s="1"/>
      <c r="E286" s="6"/>
      <c r="F286" s="6"/>
      <c r="G286" s="1"/>
      <c r="H286" s="1"/>
      <c r="I286" s="1"/>
      <c r="J286" s="1"/>
      <c r="K286" s="1"/>
      <c r="L286" s="1"/>
    </row>
    <row r="287" spans="1:12" ht="21.95" customHeight="1"/>
    <row r="291" spans="1:12" ht="21.95" customHeight="1"/>
    <row r="292" spans="1:12" ht="21.95" customHeight="1"/>
    <row r="293" spans="1:12" ht="21.95" customHeight="1"/>
    <row r="294" spans="1:12" ht="21.95" customHeight="1"/>
    <row r="295" spans="1:12" ht="21.95" customHeight="1"/>
    <row r="299" spans="1:12" ht="21.95" customHeight="1"/>
    <row r="300" spans="1:12" s="2" customFormat="1" ht="24" customHeight="1">
      <c r="A300" s="12"/>
      <c r="B300" s="492"/>
      <c r="C300" s="1"/>
      <c r="D300" s="1"/>
      <c r="E300" s="6"/>
      <c r="F300" s="6"/>
      <c r="G300" s="1"/>
      <c r="H300" s="1"/>
      <c r="I300" s="1"/>
      <c r="J300" s="1"/>
      <c r="K300" s="1"/>
      <c r="L300" s="1"/>
    </row>
    <row r="301" spans="1:12" s="3" customFormat="1" ht="21.95" customHeight="1">
      <c r="A301" s="12"/>
      <c r="B301" s="492"/>
      <c r="C301" s="1"/>
      <c r="D301" s="1"/>
      <c r="E301" s="6"/>
      <c r="F301" s="6"/>
      <c r="G301" s="1"/>
      <c r="H301" s="1"/>
      <c r="I301" s="1"/>
      <c r="J301" s="1"/>
      <c r="K301" s="1"/>
      <c r="L301" s="1"/>
    </row>
    <row r="302" spans="1:12" s="3" customFormat="1" ht="21.95" customHeight="1">
      <c r="A302" s="12"/>
      <c r="B302" s="492"/>
      <c r="C302" s="1"/>
      <c r="D302" s="1"/>
      <c r="E302" s="6"/>
      <c r="F302" s="6"/>
      <c r="G302" s="1"/>
      <c r="H302" s="1"/>
      <c r="I302" s="1"/>
      <c r="J302" s="1"/>
      <c r="K302" s="1"/>
      <c r="L302" s="1"/>
    </row>
    <row r="303" spans="1:12" s="2" customFormat="1" ht="21.95" customHeight="1">
      <c r="A303" s="12"/>
      <c r="B303" s="492"/>
      <c r="C303" s="1"/>
      <c r="D303" s="1"/>
      <c r="E303" s="6"/>
      <c r="F303" s="6"/>
      <c r="G303" s="1"/>
      <c r="H303" s="1"/>
      <c r="I303" s="1"/>
      <c r="J303" s="1"/>
      <c r="K303" s="1"/>
      <c r="L303" s="1"/>
    </row>
    <row r="304" spans="1:12" s="2" customFormat="1" ht="21.95" customHeight="1">
      <c r="A304" s="12"/>
      <c r="B304" s="492"/>
      <c r="C304" s="1"/>
      <c r="D304" s="1"/>
      <c r="E304" s="6"/>
      <c r="F304" s="6"/>
      <c r="G304" s="1"/>
      <c r="H304" s="1"/>
      <c r="I304" s="1"/>
      <c r="J304" s="1"/>
      <c r="K304" s="1"/>
      <c r="L304" s="1"/>
    </row>
    <row r="305" spans="1:13" s="2" customFormat="1" ht="21.95" customHeight="1">
      <c r="A305" s="12"/>
      <c r="B305" s="492"/>
      <c r="C305" s="1"/>
      <c r="D305" s="1"/>
      <c r="E305" s="6"/>
      <c r="F305" s="6"/>
      <c r="G305" s="1"/>
      <c r="H305" s="1"/>
      <c r="I305" s="1"/>
      <c r="J305" s="1"/>
      <c r="K305" s="1"/>
      <c r="L305" s="1"/>
    </row>
    <row r="306" spans="1:13" s="2" customFormat="1" ht="21.95" customHeight="1">
      <c r="A306" s="12"/>
      <c r="B306" s="492"/>
      <c r="C306" s="1"/>
      <c r="D306" s="1"/>
      <c r="E306" s="6"/>
      <c r="F306" s="6"/>
      <c r="G306" s="1"/>
      <c r="H306" s="1"/>
      <c r="I306" s="1"/>
      <c r="J306" s="1"/>
      <c r="K306" s="1"/>
      <c r="L306" s="1"/>
    </row>
    <row r="307" spans="1:13" s="2" customFormat="1" ht="21.95" customHeight="1">
      <c r="A307" s="12"/>
      <c r="B307" s="492"/>
      <c r="C307" s="1"/>
      <c r="D307" s="1"/>
      <c r="E307" s="6"/>
      <c r="F307" s="6"/>
      <c r="G307" s="1"/>
      <c r="H307" s="1"/>
      <c r="I307" s="1"/>
      <c r="J307" s="1"/>
      <c r="K307" s="1"/>
      <c r="L307" s="1"/>
    </row>
    <row r="308" spans="1:13" customFormat="1" ht="21.95" customHeight="1">
      <c r="A308" s="12"/>
      <c r="B308" s="492"/>
      <c r="C308" s="1"/>
      <c r="D308" s="1"/>
      <c r="E308" s="6"/>
      <c r="F308" s="6"/>
      <c r="G308" s="1"/>
      <c r="H308" s="1"/>
      <c r="I308" s="1"/>
      <c r="J308" s="1"/>
      <c r="K308" s="1"/>
      <c r="L308" s="1"/>
      <c r="M308" s="1"/>
    </row>
    <row r="309" spans="1:13" customFormat="1" ht="21.95" customHeight="1">
      <c r="A309" s="12"/>
      <c r="B309" s="492"/>
      <c r="C309" s="1"/>
      <c r="D309" s="1"/>
      <c r="E309" s="6"/>
      <c r="F309" s="6"/>
      <c r="G309" s="1"/>
      <c r="H309" s="1"/>
      <c r="I309" s="1"/>
      <c r="J309" s="1"/>
      <c r="K309" s="1"/>
      <c r="L309" s="1"/>
      <c r="M309" s="1"/>
    </row>
    <row r="310" spans="1:13" customFormat="1" ht="21.95" customHeight="1">
      <c r="A310" s="12"/>
      <c r="B310" s="492"/>
      <c r="C310" s="1"/>
      <c r="D310" s="1"/>
      <c r="E310" s="6"/>
      <c r="F310" s="6"/>
      <c r="G310" s="1"/>
      <c r="H310" s="1"/>
      <c r="I310" s="1"/>
      <c r="J310" s="1"/>
      <c r="K310" s="1"/>
      <c r="L310" s="1"/>
      <c r="M310" s="1"/>
    </row>
    <row r="311" spans="1:13" customFormat="1" ht="21.95" customHeight="1">
      <c r="A311" s="12"/>
      <c r="B311" s="492"/>
      <c r="C311" s="1"/>
      <c r="D311" s="1"/>
      <c r="E311" s="6"/>
      <c r="F311" s="6"/>
      <c r="G311" s="1"/>
      <c r="H311" s="1"/>
      <c r="I311" s="1"/>
      <c r="J311" s="1"/>
      <c r="K311" s="1"/>
      <c r="L311" s="1"/>
      <c r="M311" s="1"/>
    </row>
    <row r="312" spans="1:13" ht="21.95" customHeight="1"/>
    <row r="313" spans="1:13" s="5" customFormat="1" ht="21.95" customHeight="1">
      <c r="A313" s="12"/>
      <c r="B313" s="492"/>
      <c r="C313" s="1"/>
      <c r="D313" s="1"/>
      <c r="E313" s="6"/>
      <c r="F313" s="6"/>
      <c r="G313" s="1"/>
      <c r="H313" s="1"/>
      <c r="I313" s="1"/>
      <c r="J313" s="1"/>
      <c r="K313" s="1"/>
      <c r="L313" s="1"/>
    </row>
    <row r="314" spans="1:13" s="5" customFormat="1" ht="21.95" customHeight="1">
      <c r="A314" s="12"/>
      <c r="B314" s="492"/>
      <c r="C314" s="1"/>
      <c r="D314" s="1"/>
      <c r="E314" s="6"/>
      <c r="F314" s="6"/>
      <c r="G314" s="1"/>
      <c r="H314" s="1"/>
      <c r="I314" s="1"/>
      <c r="J314" s="1"/>
      <c r="K314" s="1"/>
      <c r="L314" s="1"/>
    </row>
    <row r="315" spans="1:13" s="5" customFormat="1" ht="21.95" customHeight="1">
      <c r="A315" s="12"/>
      <c r="B315" s="492"/>
      <c r="C315" s="1"/>
      <c r="D315" s="1"/>
      <c r="E315" s="6"/>
      <c r="F315" s="6"/>
      <c r="G315" s="1"/>
      <c r="H315" s="1"/>
      <c r="I315" s="1"/>
      <c r="J315" s="1"/>
      <c r="K315" s="1"/>
      <c r="L315" s="1"/>
    </row>
    <row r="316" spans="1:13" s="5" customFormat="1" ht="21.95" customHeight="1">
      <c r="A316" s="12"/>
      <c r="B316" s="492"/>
      <c r="C316" s="1"/>
      <c r="D316" s="1"/>
      <c r="E316" s="6"/>
      <c r="F316" s="6"/>
      <c r="G316" s="1"/>
      <c r="H316" s="1"/>
      <c r="I316" s="1"/>
      <c r="J316" s="1"/>
      <c r="K316" s="1"/>
      <c r="L316" s="1"/>
    </row>
    <row r="317" spans="1:13" ht="21.95" customHeight="1"/>
    <row r="320" spans="1:13" ht="21.95" customHeight="1"/>
    <row r="321" spans="1:12" s="2" customFormat="1" ht="24" customHeight="1">
      <c r="A321" s="12"/>
      <c r="B321" s="492"/>
      <c r="C321" s="1"/>
      <c r="D321" s="1"/>
      <c r="E321" s="6"/>
      <c r="F321" s="6"/>
      <c r="G321" s="1"/>
      <c r="H321" s="1"/>
      <c r="I321" s="1"/>
      <c r="J321" s="1"/>
      <c r="K321" s="1"/>
      <c r="L321" s="1"/>
    </row>
    <row r="322" spans="1:12" ht="21.95" customHeight="1"/>
    <row r="323" spans="1:12" ht="21.95" customHeight="1"/>
    <row r="324" spans="1:12" ht="21.95" customHeight="1"/>
    <row r="325" spans="1:12" s="3" customFormat="1" ht="21.95" customHeight="1">
      <c r="A325" s="12"/>
      <c r="B325" s="492"/>
      <c r="C325" s="1"/>
      <c r="D325" s="1"/>
      <c r="E325" s="6"/>
      <c r="F325" s="6"/>
      <c r="G325" s="1"/>
      <c r="H325" s="1"/>
      <c r="I325" s="1"/>
      <c r="J325" s="1"/>
      <c r="K325" s="1"/>
      <c r="L325" s="1"/>
    </row>
    <row r="326" spans="1:12" s="3" customFormat="1" ht="21.95" customHeight="1">
      <c r="A326" s="12"/>
      <c r="B326" s="492"/>
      <c r="C326" s="1"/>
      <c r="D326" s="1"/>
      <c r="E326" s="6"/>
      <c r="F326" s="6"/>
      <c r="G326" s="1"/>
      <c r="H326" s="1"/>
      <c r="I326" s="1"/>
      <c r="J326" s="1"/>
      <c r="K326" s="1"/>
      <c r="L326" s="1"/>
    </row>
    <row r="327" spans="1:12" s="3" customFormat="1" ht="21.95" customHeight="1">
      <c r="A327" s="12"/>
      <c r="B327" s="492"/>
      <c r="C327" s="1"/>
      <c r="D327" s="1"/>
      <c r="E327" s="6"/>
      <c r="F327" s="6"/>
      <c r="G327" s="1"/>
      <c r="H327" s="1"/>
      <c r="I327" s="1"/>
      <c r="J327" s="1"/>
      <c r="K327" s="1"/>
      <c r="L327" s="1"/>
    </row>
    <row r="328" spans="1:12" s="3" customFormat="1" ht="21.95" customHeight="1">
      <c r="A328" s="12"/>
      <c r="B328" s="492"/>
      <c r="C328" s="1"/>
      <c r="D328" s="1"/>
      <c r="E328" s="6"/>
      <c r="F328" s="6"/>
      <c r="G328" s="1"/>
      <c r="H328" s="1"/>
      <c r="I328" s="1"/>
      <c r="J328" s="1"/>
      <c r="K328" s="1"/>
      <c r="L328" s="1"/>
    </row>
    <row r="329" spans="1:12" s="3" customFormat="1" ht="21.95" customHeight="1">
      <c r="A329" s="12"/>
      <c r="B329" s="492"/>
      <c r="C329" s="1"/>
      <c r="D329" s="1"/>
      <c r="E329" s="6"/>
      <c r="F329" s="6"/>
      <c r="G329" s="1"/>
      <c r="H329" s="1"/>
      <c r="I329" s="1"/>
      <c r="J329" s="1"/>
      <c r="K329" s="1"/>
      <c r="L329" s="1"/>
    </row>
    <row r="330" spans="1:12" ht="21.95" customHeight="1"/>
    <row r="331" spans="1:12" ht="21.95" customHeight="1"/>
    <row r="332" spans="1:12" ht="21.95" customHeight="1"/>
    <row r="333" spans="1:12" ht="21.95" customHeight="1"/>
    <row r="334" spans="1:12" ht="21.95" customHeight="1"/>
    <row r="335" spans="1:12" ht="21.95" customHeight="1"/>
    <row r="336" spans="1:12" ht="21.95" customHeight="1"/>
    <row r="337" spans="1:12" ht="21.95" customHeight="1"/>
    <row r="338" spans="1:12" ht="21.95" customHeight="1"/>
    <row r="339" spans="1:12" ht="21.95" customHeight="1"/>
    <row r="340" spans="1:12" ht="21.95" customHeight="1"/>
    <row r="341" spans="1:12" s="9" customFormat="1" ht="24" customHeight="1">
      <c r="A341" s="12"/>
      <c r="B341" s="492"/>
      <c r="C341" s="1"/>
      <c r="D341" s="1"/>
      <c r="E341" s="6"/>
      <c r="F341" s="6"/>
      <c r="G341" s="1"/>
      <c r="H341" s="1"/>
      <c r="I341" s="1"/>
      <c r="J341" s="1"/>
      <c r="K341" s="1"/>
      <c r="L341" s="1"/>
    </row>
    <row r="343" spans="1:12" s="3" customFormat="1" ht="21.95" customHeight="1">
      <c r="A343" s="12"/>
      <c r="B343" s="492"/>
      <c r="C343" s="1"/>
      <c r="D343" s="1"/>
      <c r="E343" s="6"/>
      <c r="F343" s="6"/>
      <c r="G343" s="1"/>
      <c r="H343" s="1"/>
      <c r="I343" s="1"/>
      <c r="J343" s="1"/>
      <c r="K343" s="1"/>
      <c r="L343" s="1"/>
    </row>
    <row r="344" spans="1:12" s="2" customFormat="1" ht="21.95" customHeight="1">
      <c r="A344" s="12"/>
      <c r="B344" s="492"/>
      <c r="C344" s="1"/>
      <c r="D344" s="1"/>
      <c r="E344" s="6"/>
      <c r="F344" s="6"/>
      <c r="G344" s="1"/>
      <c r="H344" s="1"/>
      <c r="I344" s="1"/>
      <c r="J344" s="1"/>
      <c r="K344" s="1"/>
      <c r="L344" s="1"/>
    </row>
    <row r="345" spans="1:12" s="2" customFormat="1" ht="21.95" customHeight="1">
      <c r="A345" s="12"/>
      <c r="B345" s="492"/>
      <c r="C345" s="1"/>
      <c r="D345" s="1"/>
      <c r="E345" s="6"/>
      <c r="F345" s="6"/>
      <c r="G345" s="1"/>
      <c r="H345" s="1"/>
      <c r="I345" s="1"/>
      <c r="J345" s="1"/>
      <c r="K345" s="1"/>
      <c r="L345" s="1"/>
    </row>
    <row r="346" spans="1:12" s="5" customFormat="1" ht="21.95" customHeight="1">
      <c r="A346" s="12"/>
      <c r="B346" s="492"/>
      <c r="C346" s="1"/>
      <c r="D346" s="1"/>
      <c r="E346" s="6"/>
      <c r="F346" s="6"/>
      <c r="G346" s="1"/>
      <c r="H346" s="1"/>
      <c r="I346" s="1"/>
      <c r="J346" s="1"/>
      <c r="K346" s="1"/>
      <c r="L346" s="1"/>
    </row>
    <row r="347" spans="1:12" s="5" customFormat="1" ht="21.95" customHeight="1">
      <c r="A347" s="12"/>
      <c r="B347" s="492"/>
      <c r="C347" s="1"/>
      <c r="D347" s="1"/>
      <c r="E347" s="6"/>
      <c r="F347" s="6"/>
      <c r="G347" s="1"/>
      <c r="H347" s="1"/>
      <c r="I347" s="1"/>
      <c r="J347" s="1"/>
      <c r="K347" s="1"/>
      <c r="L347" s="1"/>
    </row>
    <row r="348" spans="1:12" s="5" customFormat="1" ht="21.95" customHeight="1">
      <c r="A348" s="12"/>
      <c r="B348" s="492"/>
      <c r="C348" s="1"/>
      <c r="D348" s="1"/>
      <c r="E348" s="6"/>
      <c r="F348" s="6"/>
      <c r="G348" s="1"/>
      <c r="H348" s="1"/>
      <c r="I348" s="1"/>
      <c r="J348" s="1"/>
      <c r="K348" s="1"/>
      <c r="L348" s="1"/>
    </row>
    <row r="349" spans="1:12" s="5" customFormat="1" ht="21.95" customHeight="1">
      <c r="A349" s="12"/>
      <c r="B349" s="492"/>
      <c r="C349" s="1"/>
      <c r="D349" s="1"/>
      <c r="E349" s="6"/>
      <c r="F349" s="6"/>
      <c r="G349" s="1"/>
      <c r="H349" s="1"/>
      <c r="I349" s="1"/>
      <c r="J349" s="1"/>
      <c r="K349" s="1"/>
      <c r="L349" s="1"/>
    </row>
    <row r="350" spans="1:12" s="7" customFormat="1" ht="21.95" customHeight="1">
      <c r="A350" s="12"/>
      <c r="B350" s="492"/>
      <c r="C350" s="1"/>
      <c r="D350" s="1"/>
      <c r="E350" s="6"/>
      <c r="F350" s="6"/>
      <c r="G350" s="1"/>
      <c r="H350" s="1"/>
      <c r="I350" s="1"/>
      <c r="J350" s="1"/>
      <c r="K350" s="1"/>
      <c r="L350" s="1"/>
    </row>
    <row r="351" spans="1:12" s="7" customFormat="1" ht="21.95" customHeight="1">
      <c r="A351" s="12"/>
      <c r="B351" s="492"/>
      <c r="C351" s="1"/>
      <c r="D351" s="1"/>
      <c r="E351" s="6"/>
      <c r="F351" s="6"/>
      <c r="G351" s="1"/>
      <c r="H351" s="1"/>
      <c r="I351" s="1"/>
      <c r="J351" s="1"/>
      <c r="K351" s="1"/>
      <c r="L351" s="1"/>
    </row>
    <row r="352" spans="1:12" s="7" customFormat="1" ht="21.95" customHeight="1">
      <c r="A352" s="12"/>
      <c r="B352" s="492"/>
      <c r="C352" s="1"/>
      <c r="D352" s="1"/>
      <c r="E352" s="6"/>
      <c r="F352" s="6"/>
      <c r="G352" s="1"/>
      <c r="H352" s="1"/>
      <c r="I352" s="1"/>
      <c r="J352" s="1"/>
      <c r="K352" s="1"/>
      <c r="L352" s="1"/>
    </row>
    <row r="353" spans="1:12" s="7" customFormat="1" ht="21.95" customHeight="1">
      <c r="A353" s="12"/>
      <c r="B353" s="492"/>
      <c r="C353" s="1"/>
      <c r="D353" s="1"/>
      <c r="E353" s="6"/>
      <c r="F353" s="6"/>
      <c r="G353" s="1"/>
      <c r="H353" s="1"/>
      <c r="I353" s="1"/>
      <c r="J353" s="1"/>
      <c r="K353" s="1"/>
      <c r="L353" s="1"/>
    </row>
    <row r="354" spans="1:12" s="7" customFormat="1" ht="21.95" customHeight="1">
      <c r="A354" s="12"/>
      <c r="B354" s="492"/>
      <c r="C354" s="1"/>
      <c r="D354" s="1"/>
      <c r="E354" s="6"/>
      <c r="F354" s="6"/>
      <c r="G354" s="1"/>
      <c r="H354" s="1"/>
      <c r="I354" s="1"/>
      <c r="J354" s="1"/>
      <c r="K354" s="1"/>
      <c r="L354" s="1"/>
    </row>
    <row r="355" spans="1:12" s="7" customFormat="1" ht="21.95" customHeight="1">
      <c r="A355" s="12"/>
      <c r="B355" s="492"/>
      <c r="C355" s="1"/>
      <c r="D355" s="1"/>
      <c r="E355" s="6"/>
      <c r="F355" s="6"/>
      <c r="G355" s="1"/>
      <c r="H355" s="1"/>
      <c r="I355" s="1"/>
      <c r="J355" s="1"/>
      <c r="K355" s="1"/>
      <c r="L355" s="1"/>
    </row>
    <row r="356" spans="1:12" s="7" customFormat="1" ht="21.95" customHeight="1">
      <c r="A356" s="12"/>
      <c r="B356" s="492"/>
      <c r="C356" s="1"/>
      <c r="D356" s="1"/>
      <c r="E356" s="6"/>
      <c r="F356" s="6"/>
      <c r="G356" s="1"/>
      <c r="H356" s="1"/>
      <c r="I356" s="1"/>
      <c r="J356" s="1"/>
      <c r="K356" s="1"/>
      <c r="L356" s="1"/>
    </row>
    <row r="357" spans="1:12" s="7" customFormat="1" ht="21.95" customHeight="1">
      <c r="A357" s="12"/>
      <c r="B357" s="492"/>
      <c r="C357" s="1"/>
      <c r="D357" s="1"/>
      <c r="E357" s="6"/>
      <c r="F357" s="6"/>
      <c r="G357" s="1"/>
      <c r="H357" s="1"/>
      <c r="I357" s="1"/>
      <c r="J357" s="1"/>
      <c r="K357" s="1"/>
      <c r="L357" s="1"/>
    </row>
    <row r="358" spans="1:12" s="7" customFormat="1" ht="21.95" customHeight="1">
      <c r="A358" s="12"/>
      <c r="B358" s="492"/>
      <c r="C358" s="1"/>
      <c r="D358" s="1"/>
      <c r="E358" s="6"/>
      <c r="F358" s="6"/>
      <c r="G358" s="1"/>
      <c r="H358" s="1"/>
      <c r="I358" s="1"/>
      <c r="J358" s="1"/>
      <c r="K358" s="1"/>
      <c r="L358" s="1"/>
    </row>
    <row r="359" spans="1:12" s="7" customFormat="1" ht="21.95" customHeight="1">
      <c r="A359" s="12"/>
      <c r="B359" s="492"/>
      <c r="C359" s="1"/>
      <c r="D359" s="1"/>
      <c r="E359" s="6"/>
      <c r="F359" s="6"/>
      <c r="G359" s="1"/>
      <c r="H359" s="1"/>
      <c r="I359" s="1"/>
      <c r="J359" s="1"/>
      <c r="K359" s="1"/>
      <c r="L359" s="1"/>
    </row>
    <row r="360" spans="1:12" s="7" customFormat="1" ht="21.95" customHeight="1">
      <c r="A360" s="12"/>
      <c r="B360" s="492"/>
      <c r="C360" s="1"/>
      <c r="D360" s="1"/>
      <c r="E360" s="6"/>
      <c r="F360" s="6"/>
      <c r="G360" s="1"/>
      <c r="H360" s="1"/>
      <c r="I360" s="1"/>
      <c r="J360" s="1"/>
      <c r="K360" s="1"/>
      <c r="L360" s="1"/>
    </row>
    <row r="361" spans="1:12" s="7" customFormat="1" ht="21.95" customHeight="1">
      <c r="A361" s="12"/>
      <c r="B361" s="492"/>
      <c r="C361" s="1"/>
      <c r="D361" s="1"/>
      <c r="E361" s="6"/>
      <c r="F361" s="6"/>
      <c r="G361" s="1"/>
      <c r="H361" s="1"/>
      <c r="I361" s="1"/>
      <c r="J361" s="1"/>
      <c r="K361" s="1"/>
      <c r="L361" s="1"/>
    </row>
    <row r="362" spans="1:12" s="9" customFormat="1" ht="24" customHeight="1">
      <c r="A362" s="12"/>
      <c r="B362" s="492"/>
      <c r="C362" s="1"/>
      <c r="D362" s="1"/>
      <c r="E362" s="6"/>
      <c r="F362" s="6"/>
      <c r="G362" s="1"/>
      <c r="H362" s="1"/>
      <c r="I362" s="1"/>
      <c r="J362" s="1"/>
      <c r="K362" s="1"/>
      <c r="L362" s="1"/>
    </row>
    <row r="363" spans="1:12" s="2" customFormat="1" ht="24" customHeight="1">
      <c r="A363" s="12"/>
      <c r="B363" s="492"/>
      <c r="C363" s="1"/>
      <c r="D363" s="1"/>
      <c r="E363" s="6"/>
      <c r="F363" s="6"/>
      <c r="G363" s="1"/>
      <c r="H363" s="1"/>
      <c r="I363" s="1"/>
      <c r="J363" s="1"/>
      <c r="K363" s="1"/>
      <c r="L363" s="1"/>
    </row>
    <row r="364" spans="1:12" ht="21.95" customHeight="1"/>
    <row r="365" spans="1:12" ht="21.95" customHeight="1"/>
    <row r="366" spans="1:12" ht="21.95" customHeight="1"/>
    <row r="367" spans="1:12" ht="21.95" customHeight="1"/>
    <row r="368" spans="1:12" ht="21.95" customHeight="1"/>
    <row r="369" spans="1:12" ht="21.95" customHeight="1"/>
    <row r="370" spans="1:12" s="3" customFormat="1" ht="21.95" customHeight="1">
      <c r="A370" s="12"/>
      <c r="B370" s="492"/>
      <c r="C370" s="1"/>
      <c r="D370" s="1"/>
      <c r="E370" s="6"/>
      <c r="F370" s="6"/>
      <c r="G370" s="1"/>
      <c r="H370" s="1"/>
      <c r="I370" s="1"/>
      <c r="J370" s="1"/>
      <c r="K370" s="1"/>
      <c r="L370" s="1"/>
    </row>
    <row r="371" spans="1:12" ht="21.95" customHeight="1"/>
    <row r="372" spans="1:12" ht="21.95" customHeight="1"/>
    <row r="373" spans="1:12" ht="21.95" customHeight="1"/>
    <row r="374" spans="1:12" ht="21.95" customHeight="1"/>
    <row r="375" spans="1:12" ht="21.95" customHeight="1"/>
    <row r="376" spans="1:12" s="3" customFormat="1" ht="21.95" customHeight="1">
      <c r="A376" s="12"/>
      <c r="B376" s="492"/>
      <c r="C376" s="1"/>
      <c r="D376" s="1"/>
      <c r="E376" s="6"/>
      <c r="F376" s="6"/>
      <c r="G376" s="1"/>
      <c r="H376" s="1"/>
      <c r="I376" s="1"/>
      <c r="J376" s="1"/>
      <c r="K376" s="1"/>
      <c r="L376" s="1"/>
    </row>
    <row r="377" spans="1:12" s="3" customFormat="1" ht="21.95" customHeight="1">
      <c r="A377" s="12"/>
      <c r="B377" s="492"/>
      <c r="C377" s="1"/>
      <c r="D377" s="1"/>
      <c r="E377" s="6"/>
      <c r="F377" s="6"/>
      <c r="G377" s="1"/>
      <c r="H377" s="1"/>
      <c r="I377" s="1"/>
      <c r="J377" s="1"/>
      <c r="K377" s="1"/>
      <c r="L377" s="1"/>
    </row>
    <row r="378" spans="1:12" s="3" customFormat="1" ht="21.95" customHeight="1">
      <c r="A378" s="12"/>
      <c r="B378" s="492"/>
      <c r="C378" s="1"/>
      <c r="D378" s="1"/>
      <c r="E378" s="6"/>
      <c r="F378" s="6"/>
      <c r="G378" s="1"/>
      <c r="H378" s="1"/>
      <c r="I378" s="1"/>
      <c r="J378" s="1"/>
      <c r="K378" s="1"/>
      <c r="L378" s="1"/>
    </row>
    <row r="379" spans="1:12" s="14" customFormat="1" ht="21.95" customHeight="1">
      <c r="A379" s="12"/>
      <c r="B379" s="492"/>
      <c r="C379" s="1"/>
      <c r="D379" s="1"/>
      <c r="E379" s="6"/>
      <c r="F379" s="6"/>
      <c r="G379" s="1"/>
      <c r="H379" s="1"/>
      <c r="I379" s="1"/>
      <c r="J379" s="1"/>
      <c r="K379" s="1"/>
      <c r="L379" s="1"/>
    </row>
    <row r="380" spans="1:12" s="3" customFormat="1" ht="21.95" customHeight="1">
      <c r="A380" s="12"/>
      <c r="B380" s="492"/>
      <c r="C380" s="1"/>
      <c r="D380" s="1"/>
      <c r="E380" s="6"/>
      <c r="F380" s="6"/>
      <c r="G380" s="1"/>
      <c r="H380" s="1"/>
      <c r="I380" s="1"/>
      <c r="J380" s="1"/>
      <c r="K380" s="1"/>
      <c r="L380" s="1"/>
    </row>
    <row r="381" spans="1:12" s="9" customFormat="1" ht="21.95" customHeight="1">
      <c r="A381" s="12"/>
      <c r="B381" s="492"/>
      <c r="C381" s="1"/>
      <c r="D381" s="1"/>
      <c r="E381" s="6"/>
      <c r="F381" s="6"/>
      <c r="G381" s="1"/>
      <c r="H381" s="1"/>
      <c r="I381" s="1"/>
      <c r="J381" s="1"/>
      <c r="K381" s="1"/>
      <c r="L381" s="1"/>
    </row>
    <row r="382" spans="1:12" s="9" customFormat="1" ht="21.95" customHeight="1">
      <c r="A382" s="12"/>
      <c r="B382" s="492"/>
      <c r="C382" s="1"/>
      <c r="D382" s="1"/>
      <c r="E382" s="6"/>
      <c r="F382" s="6"/>
      <c r="G382" s="1"/>
      <c r="H382" s="1"/>
      <c r="I382" s="1"/>
      <c r="J382" s="1"/>
      <c r="K382" s="1"/>
      <c r="L382" s="1"/>
    </row>
    <row r="383" spans="1:12" s="9" customFormat="1" ht="24" customHeight="1">
      <c r="A383" s="12"/>
      <c r="B383" s="492"/>
      <c r="C383" s="1"/>
      <c r="D383" s="1"/>
      <c r="E383" s="6"/>
      <c r="F383" s="6"/>
      <c r="G383" s="1"/>
      <c r="H383" s="1"/>
      <c r="I383" s="1"/>
      <c r="J383" s="1"/>
      <c r="K383" s="1"/>
      <c r="L383" s="1"/>
    </row>
  </sheetData>
  <mergeCells count="7">
    <mergeCell ref="E31:I31"/>
    <mergeCell ref="B8:L8"/>
    <mergeCell ref="B30:L30"/>
    <mergeCell ref="A2:L2"/>
    <mergeCell ref="A3:L3"/>
    <mergeCell ref="A4:L4"/>
    <mergeCell ref="E9:I9"/>
  </mergeCells>
  <phoneticPr fontId="0" type="noConversion"/>
  <pageMargins left="0.39370078740157483" right="0.39370078740157483" top="0.47244094488188976" bottom="0.47244094488188976" header="0.47244094488188976" footer="0.47244094488188976"/>
  <pageSetup paperSize="9" firstPageNumber="56" orientation="landscape" useFirstPageNumber="1" r:id="rId1"/>
  <headerFooter alignWithMargins="0">
    <oddFooter xml:space="preserve">&amp;R&amp;"TH SarabunPSK,ตัวหนา"&amp;16 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54"/>
  <sheetViews>
    <sheetView view="pageBreakPreview" topLeftCell="A31" zoomScaleNormal="90" zoomScaleSheetLayoutView="100" workbookViewId="0">
      <selection activeCell="K36" sqref="K36"/>
    </sheetView>
  </sheetViews>
  <sheetFormatPr defaultRowHeight="24" customHeight="1"/>
  <cols>
    <col min="1" max="1" width="3" style="12" customWidth="1"/>
    <col min="2" max="2" width="22.140625" style="1" customWidth="1"/>
    <col min="3" max="3" width="24.42578125" style="1" customWidth="1"/>
    <col min="4" max="4" width="16.42578125" style="1" customWidth="1"/>
    <col min="5" max="6" width="8.7109375" style="6" customWidth="1"/>
    <col min="7" max="9" width="8.7109375" style="1" customWidth="1"/>
    <col min="10" max="10" width="12.85546875" style="1" customWidth="1"/>
    <col min="11" max="11" width="17.140625" style="1" customWidth="1"/>
    <col min="12" max="12" width="14" style="12" customWidth="1"/>
    <col min="13" max="16384" width="9.140625" style="1"/>
  </cols>
  <sheetData>
    <row r="1" spans="1:15" s="98" customFormat="1" ht="21" customHeight="1">
      <c r="A1" s="729" t="s">
        <v>0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565" t="s">
        <v>525</v>
      </c>
      <c r="M1" s="136" t="s">
        <v>9</v>
      </c>
    </row>
    <row r="2" spans="1:15" s="98" customFormat="1" ht="21" customHeight="1">
      <c r="A2" s="761" t="s">
        <v>929</v>
      </c>
      <c r="B2" s="761"/>
      <c r="C2" s="761"/>
      <c r="D2" s="761"/>
      <c r="E2" s="761"/>
      <c r="F2" s="761"/>
      <c r="G2" s="761"/>
      <c r="H2" s="761"/>
      <c r="I2" s="761"/>
      <c r="J2" s="761"/>
      <c r="K2" s="761"/>
      <c r="L2" s="283"/>
    </row>
    <row r="3" spans="1:15" s="98" customFormat="1" ht="21" customHeight="1">
      <c r="A3" s="761" t="s">
        <v>44</v>
      </c>
      <c r="B3" s="761"/>
      <c r="C3" s="761"/>
      <c r="D3" s="761"/>
      <c r="E3" s="761"/>
      <c r="F3" s="761"/>
      <c r="G3" s="761"/>
      <c r="H3" s="761"/>
      <c r="I3" s="761"/>
      <c r="J3" s="761"/>
      <c r="K3" s="761"/>
      <c r="L3" s="283"/>
    </row>
    <row r="4" spans="1:15" s="17" customFormat="1" ht="21" customHeight="1">
      <c r="A4" s="305"/>
      <c r="B4" s="771" t="s">
        <v>892</v>
      </c>
      <c r="C4" s="771"/>
      <c r="D4" s="771"/>
      <c r="E4" s="771"/>
      <c r="F4" s="771"/>
      <c r="G4" s="771"/>
      <c r="H4" s="771"/>
      <c r="I4" s="771"/>
      <c r="J4" s="771"/>
      <c r="K4" s="771"/>
      <c r="L4" s="771"/>
      <c r="M4" s="136" t="s">
        <v>9</v>
      </c>
      <c r="N4" s="17" t="s">
        <v>9</v>
      </c>
    </row>
    <row r="5" spans="1:15" s="17" customFormat="1" ht="21" customHeight="1">
      <c r="A5" s="305"/>
      <c r="B5" s="306" t="s">
        <v>893</v>
      </c>
      <c r="C5" s="305"/>
      <c r="D5" s="305"/>
      <c r="E5" s="305"/>
      <c r="F5" s="305"/>
      <c r="G5" s="305"/>
      <c r="H5" s="305"/>
      <c r="I5" s="305"/>
      <c r="J5" s="305"/>
      <c r="K5" s="305"/>
      <c r="L5" s="504" t="s">
        <v>9</v>
      </c>
    </row>
    <row r="6" spans="1:15" s="19" customFormat="1" ht="20.100000000000001" customHeight="1">
      <c r="A6" s="435"/>
      <c r="B6" s="434" t="s">
        <v>894</v>
      </c>
      <c r="C6" s="274"/>
      <c r="D6" s="274"/>
      <c r="E6" s="274"/>
      <c r="F6" s="274"/>
      <c r="G6" s="274"/>
      <c r="H6" s="274"/>
      <c r="I6" s="274"/>
      <c r="J6" s="274"/>
      <c r="K6" s="274"/>
      <c r="L6" s="435"/>
      <c r="O6" s="19" t="s">
        <v>9</v>
      </c>
    </row>
    <row r="7" spans="1:15" s="24" customFormat="1" ht="20.100000000000001" customHeight="1">
      <c r="A7" s="184"/>
      <c r="B7" s="770" t="s">
        <v>517</v>
      </c>
      <c r="C7" s="770"/>
      <c r="D7" s="770"/>
      <c r="E7" s="770"/>
      <c r="F7" s="770"/>
      <c r="G7" s="770"/>
      <c r="H7" s="770"/>
      <c r="I7" s="770"/>
      <c r="J7" s="770"/>
      <c r="K7" s="770"/>
      <c r="L7" s="770"/>
    </row>
    <row r="8" spans="1:15" s="17" customFormat="1" ht="20.100000000000001" customHeight="1">
      <c r="A8" s="337"/>
      <c r="B8" s="337"/>
      <c r="C8" s="338"/>
      <c r="D8" s="339" t="s">
        <v>18</v>
      </c>
      <c r="E8" s="750" t="s">
        <v>28</v>
      </c>
      <c r="F8" s="751"/>
      <c r="G8" s="751"/>
      <c r="H8" s="751"/>
      <c r="I8" s="752"/>
      <c r="J8" s="340" t="s">
        <v>26</v>
      </c>
      <c r="K8" s="339" t="s">
        <v>29</v>
      </c>
      <c r="L8" s="479" t="s">
        <v>20</v>
      </c>
    </row>
    <row r="9" spans="1:15" s="17" customFormat="1" ht="20.100000000000001" customHeight="1">
      <c r="A9" s="342" t="s">
        <v>14</v>
      </c>
      <c r="B9" s="342" t="s">
        <v>25</v>
      </c>
      <c r="C9" s="343" t="s">
        <v>16</v>
      </c>
      <c r="D9" s="342" t="s">
        <v>21</v>
      </c>
      <c r="E9" s="339">
        <v>2561</v>
      </c>
      <c r="F9" s="339">
        <v>2562</v>
      </c>
      <c r="G9" s="339">
        <v>2563</v>
      </c>
      <c r="H9" s="339">
        <v>2564</v>
      </c>
      <c r="I9" s="339">
        <v>2565</v>
      </c>
      <c r="J9" s="342" t="s">
        <v>27</v>
      </c>
      <c r="K9" s="342" t="s">
        <v>22</v>
      </c>
      <c r="L9" s="481" t="s">
        <v>23</v>
      </c>
    </row>
    <row r="10" spans="1:15" s="17" customFormat="1" ht="20.100000000000001" customHeight="1">
      <c r="A10" s="375"/>
      <c r="B10" s="375"/>
      <c r="C10" s="376"/>
      <c r="D10" s="375"/>
      <c r="E10" s="377" t="s">
        <v>1</v>
      </c>
      <c r="F10" s="377" t="s">
        <v>1</v>
      </c>
      <c r="G10" s="346" t="s">
        <v>1</v>
      </c>
      <c r="H10" s="346" t="s">
        <v>1</v>
      </c>
      <c r="I10" s="346" t="s">
        <v>1</v>
      </c>
      <c r="J10" s="346"/>
      <c r="K10" s="375"/>
      <c r="L10" s="481"/>
    </row>
    <row r="11" spans="1:15" s="17" customFormat="1" ht="20.100000000000001" customHeight="1">
      <c r="A11" s="291">
        <v>1</v>
      </c>
      <c r="B11" s="363" t="s">
        <v>320</v>
      </c>
      <c r="C11" s="297" t="s">
        <v>896</v>
      </c>
      <c r="D11" s="291" t="s">
        <v>352</v>
      </c>
      <c r="E11" s="295">
        <v>10000</v>
      </c>
      <c r="F11" s="295">
        <v>10000</v>
      </c>
      <c r="G11" s="295">
        <v>10000</v>
      </c>
      <c r="H11" s="295">
        <v>10000</v>
      </c>
      <c r="I11" s="295">
        <v>10000</v>
      </c>
      <c r="J11" s="292" t="s">
        <v>122</v>
      </c>
      <c r="K11" s="508" t="s">
        <v>321</v>
      </c>
      <c r="L11" s="509" t="s">
        <v>47</v>
      </c>
    </row>
    <row r="12" spans="1:15" s="17" customFormat="1" ht="20.100000000000001" customHeight="1">
      <c r="A12" s="291"/>
      <c r="B12" s="461" t="s">
        <v>9</v>
      </c>
      <c r="C12" s="297" t="s">
        <v>321</v>
      </c>
      <c r="D12" s="291"/>
      <c r="E12" s="292"/>
      <c r="F12" s="292"/>
      <c r="G12" s="291"/>
      <c r="H12" s="291"/>
      <c r="I12" s="291"/>
      <c r="J12" s="291"/>
      <c r="K12" s="364" t="s">
        <v>9</v>
      </c>
      <c r="L12" s="285" t="s">
        <v>322</v>
      </c>
    </row>
    <row r="13" spans="1:15" s="17" customFormat="1" ht="20.100000000000001" customHeight="1">
      <c r="A13" s="291" t="s">
        <v>9</v>
      </c>
      <c r="B13" s="461" t="s">
        <v>9</v>
      </c>
      <c r="C13" s="297" t="s">
        <v>9</v>
      </c>
      <c r="D13" s="291" t="s">
        <v>9</v>
      </c>
      <c r="E13" s="292"/>
      <c r="F13" s="292"/>
      <c r="G13" s="291"/>
      <c r="H13" s="291"/>
      <c r="I13" s="291"/>
      <c r="J13" s="291"/>
      <c r="K13" s="361"/>
      <c r="L13" s="285"/>
    </row>
    <row r="14" spans="1:15" s="17" customFormat="1" ht="20.100000000000001" customHeight="1">
      <c r="A14" s="291">
        <v>2</v>
      </c>
      <c r="B14" s="461" t="s">
        <v>323</v>
      </c>
      <c r="C14" s="297" t="s">
        <v>897</v>
      </c>
      <c r="D14" s="291" t="s">
        <v>352</v>
      </c>
      <c r="E14" s="292">
        <v>50000</v>
      </c>
      <c r="F14" s="292">
        <v>50000</v>
      </c>
      <c r="G14" s="292">
        <v>50000</v>
      </c>
      <c r="H14" s="292">
        <v>50000</v>
      </c>
      <c r="I14" s="292">
        <v>50000</v>
      </c>
      <c r="J14" s="292" t="s">
        <v>122</v>
      </c>
      <c r="K14" s="297" t="s">
        <v>325</v>
      </c>
      <c r="L14" s="285" t="s">
        <v>47</v>
      </c>
    </row>
    <row r="15" spans="1:15" s="24" customFormat="1" ht="20.100000000000001" customHeight="1">
      <c r="A15" s="291" t="s">
        <v>9</v>
      </c>
      <c r="B15" s="461" t="s">
        <v>324</v>
      </c>
      <c r="C15" s="297" t="s">
        <v>326</v>
      </c>
      <c r="D15" s="291" t="s">
        <v>9</v>
      </c>
      <c r="E15" s="292" t="s">
        <v>9</v>
      </c>
      <c r="F15" s="292" t="s">
        <v>9</v>
      </c>
      <c r="G15" s="292" t="s">
        <v>9</v>
      </c>
      <c r="H15" s="292" t="s">
        <v>9</v>
      </c>
      <c r="I15" s="292" t="s">
        <v>9</v>
      </c>
      <c r="J15" s="292" t="s">
        <v>9</v>
      </c>
      <c r="K15" s="364" t="s">
        <v>9</v>
      </c>
      <c r="L15" s="285" t="s">
        <v>322</v>
      </c>
    </row>
    <row r="16" spans="1:15" s="24" customFormat="1" ht="20.100000000000001" customHeight="1">
      <c r="A16" s="291" t="s">
        <v>9</v>
      </c>
      <c r="B16" s="363" t="s">
        <v>9</v>
      </c>
      <c r="C16" s="297" t="s">
        <v>9</v>
      </c>
      <c r="D16" s="291" t="s">
        <v>9</v>
      </c>
      <c r="E16" s="292"/>
      <c r="F16" s="292"/>
      <c r="G16" s="291"/>
      <c r="H16" s="291"/>
      <c r="I16" s="291"/>
      <c r="J16" s="291" t="s">
        <v>9</v>
      </c>
      <c r="K16" s="364" t="s">
        <v>9</v>
      </c>
      <c r="L16" s="285"/>
    </row>
    <row r="17" spans="1:12" s="24" customFormat="1" ht="20.100000000000001" customHeight="1">
      <c r="A17" s="291">
        <v>3</v>
      </c>
      <c r="B17" s="461" t="s">
        <v>327</v>
      </c>
      <c r="C17" s="297" t="s">
        <v>328</v>
      </c>
      <c r="D17" s="291" t="s">
        <v>352</v>
      </c>
      <c r="E17" s="292">
        <v>40000</v>
      </c>
      <c r="F17" s="292">
        <v>40000</v>
      </c>
      <c r="G17" s="291">
        <v>40000</v>
      </c>
      <c r="H17" s="291">
        <v>40000</v>
      </c>
      <c r="I17" s="291">
        <v>40000</v>
      </c>
      <c r="J17" s="292" t="s">
        <v>122</v>
      </c>
      <c r="K17" s="364" t="s">
        <v>903</v>
      </c>
      <c r="L17" s="285" t="s">
        <v>47</v>
      </c>
    </row>
    <row r="18" spans="1:12" s="24" customFormat="1" ht="20.100000000000001" customHeight="1">
      <c r="A18" s="291" t="s">
        <v>9</v>
      </c>
      <c r="B18" s="363"/>
      <c r="C18" s="297" t="s">
        <v>329</v>
      </c>
      <c r="D18" s="291" t="s">
        <v>9</v>
      </c>
      <c r="E18" s="292"/>
      <c r="F18" s="292"/>
      <c r="G18" s="291"/>
      <c r="H18" s="291"/>
      <c r="I18" s="291"/>
      <c r="J18" s="291"/>
      <c r="K18" s="364"/>
      <c r="L18" s="285" t="s">
        <v>322</v>
      </c>
    </row>
    <row r="19" spans="1:12" s="17" customFormat="1" ht="20.100000000000001" customHeight="1">
      <c r="A19" s="291" t="s">
        <v>9</v>
      </c>
      <c r="B19" s="461" t="s">
        <v>9</v>
      </c>
      <c r="C19" s="297" t="s">
        <v>9</v>
      </c>
      <c r="D19" s="291" t="s">
        <v>9</v>
      </c>
      <c r="E19" s="292" t="s">
        <v>9</v>
      </c>
      <c r="F19" s="292" t="s">
        <v>9</v>
      </c>
      <c r="G19" s="292" t="s">
        <v>9</v>
      </c>
      <c r="H19" s="292" t="s">
        <v>9</v>
      </c>
      <c r="I19" s="292" t="s">
        <v>9</v>
      </c>
      <c r="J19" s="292" t="s">
        <v>9</v>
      </c>
      <c r="K19" s="364" t="s">
        <v>9</v>
      </c>
      <c r="L19" s="285" t="s">
        <v>9</v>
      </c>
    </row>
    <row r="20" spans="1:12" s="17" customFormat="1" ht="20.100000000000001" customHeight="1">
      <c r="A20" s="510">
        <v>4</v>
      </c>
      <c r="B20" s="511" t="s">
        <v>330</v>
      </c>
      <c r="C20" s="293" t="s">
        <v>898</v>
      </c>
      <c r="D20" s="291" t="s">
        <v>352</v>
      </c>
      <c r="E20" s="292">
        <v>40000</v>
      </c>
      <c r="F20" s="292">
        <v>40000</v>
      </c>
      <c r="G20" s="291">
        <v>40000</v>
      </c>
      <c r="H20" s="291">
        <v>40000</v>
      </c>
      <c r="I20" s="291">
        <v>40000</v>
      </c>
      <c r="J20" s="292" t="s">
        <v>122</v>
      </c>
      <c r="K20" s="364" t="s">
        <v>904</v>
      </c>
      <c r="L20" s="285" t="s">
        <v>47</v>
      </c>
    </row>
    <row r="21" spans="1:12" s="17" customFormat="1" ht="20.100000000000001" customHeight="1">
      <c r="A21" s="291"/>
      <c r="B21" s="291"/>
      <c r="C21" s="293" t="s">
        <v>9</v>
      </c>
      <c r="D21" s="293" t="s">
        <v>9</v>
      </c>
      <c r="E21" s="294"/>
      <c r="F21" s="294"/>
      <c r="G21" s="293"/>
      <c r="H21" s="293"/>
      <c r="I21" s="293"/>
      <c r="J21" s="291"/>
      <c r="K21" s="364" t="s">
        <v>9</v>
      </c>
      <c r="L21" s="285" t="s">
        <v>322</v>
      </c>
    </row>
    <row r="22" spans="1:12" s="17" customFormat="1" ht="20.100000000000001" customHeight="1">
      <c r="A22" s="291">
        <v>5</v>
      </c>
      <c r="B22" s="363" t="s">
        <v>331</v>
      </c>
      <c r="C22" s="293" t="s">
        <v>899</v>
      </c>
      <c r="D22" s="291" t="s">
        <v>352</v>
      </c>
      <c r="E22" s="292">
        <v>50000</v>
      </c>
      <c r="F22" s="292">
        <v>50000</v>
      </c>
      <c r="G22" s="292">
        <v>50000</v>
      </c>
      <c r="H22" s="292">
        <v>50000</v>
      </c>
      <c r="I22" s="292">
        <v>50000</v>
      </c>
      <c r="J22" s="291" t="s">
        <v>335</v>
      </c>
      <c r="K22" s="364" t="s">
        <v>904</v>
      </c>
      <c r="L22" s="285" t="s">
        <v>47</v>
      </c>
    </row>
    <row r="23" spans="1:12" s="17" customFormat="1" ht="20.100000000000001" customHeight="1">
      <c r="A23" s="291"/>
      <c r="B23" s="363"/>
      <c r="C23" s="371"/>
      <c r="D23" s="291"/>
      <c r="E23" s="292"/>
      <c r="F23" s="292"/>
      <c r="G23" s="292"/>
      <c r="H23" s="292"/>
      <c r="I23" s="292"/>
      <c r="J23" s="291"/>
      <c r="K23" s="371"/>
      <c r="L23" s="285" t="s">
        <v>322</v>
      </c>
    </row>
    <row r="24" spans="1:12" s="17" customFormat="1" ht="20.100000000000001" customHeight="1">
      <c r="A24" s="291">
        <v>6</v>
      </c>
      <c r="B24" s="293" t="s">
        <v>332</v>
      </c>
      <c r="C24" s="297" t="s">
        <v>900</v>
      </c>
      <c r="D24" s="291" t="s">
        <v>352</v>
      </c>
      <c r="E24" s="292">
        <v>20000</v>
      </c>
      <c r="F24" s="292">
        <v>20000</v>
      </c>
      <c r="G24" s="292">
        <v>20000</v>
      </c>
      <c r="H24" s="292">
        <v>20000</v>
      </c>
      <c r="I24" s="292">
        <v>20000</v>
      </c>
      <c r="J24" s="292" t="s">
        <v>122</v>
      </c>
      <c r="K24" s="297" t="s">
        <v>903</v>
      </c>
      <c r="L24" s="285" t="s">
        <v>47</v>
      </c>
    </row>
    <row r="25" spans="1:12" s="73" customFormat="1" ht="20.100000000000001" customHeight="1">
      <c r="A25" s="368"/>
      <c r="B25" s="366" t="s">
        <v>9</v>
      </c>
      <c r="C25" s="366" t="s">
        <v>9</v>
      </c>
      <c r="D25" s="366" t="s">
        <v>9</v>
      </c>
      <c r="E25" s="367"/>
      <c r="F25" s="367"/>
      <c r="G25" s="395"/>
      <c r="H25" s="395"/>
      <c r="I25" s="395"/>
      <c r="J25" s="395" t="s">
        <v>9</v>
      </c>
      <c r="K25" s="370" t="s">
        <v>9</v>
      </c>
      <c r="L25" s="506" t="s">
        <v>322</v>
      </c>
    </row>
    <row r="26" spans="1:12" s="17" customFormat="1" ht="20.100000000000001" customHeight="1">
      <c r="A26" s="693"/>
      <c r="B26" s="694"/>
      <c r="C26" s="694"/>
      <c r="D26" s="693"/>
      <c r="E26" s="695">
        <f>SUM(E11:E25)</f>
        <v>210000</v>
      </c>
      <c r="F26" s="695">
        <f t="shared" ref="F26:I26" si="0">SUM(F11:F25)</f>
        <v>210000</v>
      </c>
      <c r="G26" s="695">
        <f t="shared" si="0"/>
        <v>210000</v>
      </c>
      <c r="H26" s="695">
        <f t="shared" si="0"/>
        <v>210000</v>
      </c>
      <c r="I26" s="695">
        <f t="shared" si="0"/>
        <v>210000</v>
      </c>
      <c r="J26" s="696"/>
      <c r="K26" s="694"/>
      <c r="L26" s="507" t="s">
        <v>1081</v>
      </c>
    </row>
    <row r="27" spans="1:12" s="17" customFormat="1" ht="20.100000000000001" customHeight="1">
      <c r="A27" s="772" t="s">
        <v>9</v>
      </c>
      <c r="B27" s="772"/>
      <c r="C27" s="772"/>
      <c r="D27" s="772"/>
      <c r="E27" s="772"/>
      <c r="F27" s="772"/>
      <c r="G27" s="772"/>
      <c r="H27" s="772"/>
      <c r="I27" s="772"/>
      <c r="J27" s="772"/>
      <c r="K27" s="772"/>
      <c r="L27" s="265"/>
    </row>
    <row r="28" spans="1:12" s="17" customFormat="1" ht="20.100000000000001" customHeight="1">
      <c r="A28" s="762" t="s">
        <v>517</v>
      </c>
      <c r="B28" s="762"/>
      <c r="C28" s="762"/>
      <c r="D28" s="762"/>
      <c r="E28" s="762"/>
      <c r="F28" s="762"/>
      <c r="G28" s="762"/>
      <c r="H28" s="762"/>
      <c r="I28" s="762"/>
      <c r="J28" s="762"/>
      <c r="K28" s="762"/>
      <c r="L28" s="565" t="s">
        <v>891</v>
      </c>
    </row>
    <row r="29" spans="1:12" s="17" customFormat="1" ht="20.100000000000001" customHeight="1">
      <c r="A29" s="337"/>
      <c r="B29" s="337"/>
      <c r="C29" s="337"/>
      <c r="D29" s="339" t="s">
        <v>18</v>
      </c>
      <c r="E29" s="750" t="s">
        <v>28</v>
      </c>
      <c r="F29" s="751"/>
      <c r="G29" s="751"/>
      <c r="H29" s="751"/>
      <c r="I29" s="752"/>
      <c r="J29" s="499" t="s">
        <v>26</v>
      </c>
      <c r="K29" s="339" t="s">
        <v>29</v>
      </c>
      <c r="L29" s="478" t="s">
        <v>20</v>
      </c>
    </row>
    <row r="30" spans="1:12" s="17" customFormat="1" ht="20.100000000000001" customHeight="1">
      <c r="A30" s="342" t="s">
        <v>14</v>
      </c>
      <c r="B30" s="342" t="s">
        <v>25</v>
      </c>
      <c r="C30" s="342" t="s">
        <v>16</v>
      </c>
      <c r="D30" s="342" t="s">
        <v>21</v>
      </c>
      <c r="E30" s="339">
        <v>2561</v>
      </c>
      <c r="F30" s="339">
        <v>2562</v>
      </c>
      <c r="G30" s="339">
        <v>2563</v>
      </c>
      <c r="H30" s="339">
        <v>2564</v>
      </c>
      <c r="I30" s="339">
        <v>2565</v>
      </c>
      <c r="J30" s="342" t="s">
        <v>27</v>
      </c>
      <c r="K30" s="342" t="s">
        <v>22</v>
      </c>
      <c r="L30" s="480" t="s">
        <v>23</v>
      </c>
    </row>
    <row r="31" spans="1:12" s="17" customFormat="1" ht="20.100000000000001" customHeight="1">
      <c r="A31" s="375"/>
      <c r="B31" s="375"/>
      <c r="C31" s="375"/>
      <c r="D31" s="375"/>
      <c r="E31" s="377" t="s">
        <v>1</v>
      </c>
      <c r="F31" s="377" t="s">
        <v>1</v>
      </c>
      <c r="G31" s="346" t="s">
        <v>1</v>
      </c>
      <c r="H31" s="346" t="s">
        <v>1</v>
      </c>
      <c r="I31" s="346" t="s">
        <v>1</v>
      </c>
      <c r="J31" s="346"/>
      <c r="K31" s="375"/>
      <c r="L31" s="284" t="s">
        <v>9</v>
      </c>
    </row>
    <row r="32" spans="1:12" s="17" customFormat="1" ht="20.100000000000001" customHeight="1">
      <c r="A32" s="291">
        <v>7</v>
      </c>
      <c r="B32" s="293" t="s">
        <v>333</v>
      </c>
      <c r="C32" s="297" t="s">
        <v>901</v>
      </c>
      <c r="D32" s="291" t="s">
        <v>352</v>
      </c>
      <c r="E32" s="292">
        <v>30000</v>
      </c>
      <c r="F32" s="457">
        <v>30000</v>
      </c>
      <c r="G32" s="292">
        <v>100000</v>
      </c>
      <c r="H32" s="292">
        <v>30000</v>
      </c>
      <c r="I32" s="292">
        <v>30000</v>
      </c>
      <c r="J32" s="292" t="s">
        <v>122</v>
      </c>
      <c r="K32" s="297" t="s">
        <v>903</v>
      </c>
      <c r="L32" s="285" t="s">
        <v>322</v>
      </c>
    </row>
    <row r="33" spans="1:12" s="17" customFormat="1" ht="20.100000000000001" customHeight="1">
      <c r="A33" s="291"/>
      <c r="B33" s="293"/>
      <c r="C33" s="293" t="s">
        <v>334</v>
      </c>
      <c r="D33" s="293"/>
      <c r="E33" s="294"/>
      <c r="F33" s="512"/>
      <c r="G33" s="293"/>
      <c r="H33" s="293"/>
      <c r="I33" s="293"/>
      <c r="J33" s="363"/>
      <c r="K33" s="293" t="s">
        <v>334</v>
      </c>
      <c r="L33" s="285" t="s">
        <v>47</v>
      </c>
    </row>
    <row r="34" spans="1:12" s="17" customFormat="1" ht="20.100000000000001" customHeight="1">
      <c r="A34" s="291">
        <v>8</v>
      </c>
      <c r="B34" s="293" t="s">
        <v>440</v>
      </c>
      <c r="C34" s="297" t="s">
        <v>900</v>
      </c>
      <c r="D34" s="291" t="s">
        <v>441</v>
      </c>
      <c r="E34" s="292">
        <v>30000</v>
      </c>
      <c r="F34" s="292">
        <v>30000</v>
      </c>
      <c r="G34" s="292">
        <v>30000</v>
      </c>
      <c r="H34" s="292">
        <v>30000</v>
      </c>
      <c r="I34" s="292">
        <v>30000</v>
      </c>
      <c r="J34" s="292" t="s">
        <v>122</v>
      </c>
      <c r="K34" s="297" t="s">
        <v>903</v>
      </c>
      <c r="L34" s="285"/>
    </row>
    <row r="35" spans="1:12" s="17" customFormat="1" ht="20.100000000000001" customHeight="1">
      <c r="A35" s="291"/>
      <c r="B35" s="293"/>
      <c r="C35" s="297"/>
      <c r="D35" s="291"/>
      <c r="E35" s="292"/>
      <c r="F35" s="292"/>
      <c r="G35" s="292"/>
      <c r="H35" s="292"/>
      <c r="I35" s="292"/>
      <c r="J35" s="292"/>
      <c r="K35" s="297"/>
      <c r="L35" s="285" t="s">
        <v>47</v>
      </c>
    </row>
    <row r="36" spans="1:12" s="17" customFormat="1" ht="20.100000000000001" customHeight="1">
      <c r="A36" s="291">
        <v>9</v>
      </c>
      <c r="B36" s="293" t="s">
        <v>442</v>
      </c>
      <c r="C36" s="371" t="s">
        <v>900</v>
      </c>
      <c r="D36" s="291" t="s">
        <v>441</v>
      </c>
      <c r="E36" s="292">
        <v>30000</v>
      </c>
      <c r="F36" s="292">
        <v>30000</v>
      </c>
      <c r="G36" s="292">
        <v>30000</v>
      </c>
      <c r="H36" s="292">
        <v>30000</v>
      </c>
      <c r="I36" s="292">
        <v>30000</v>
      </c>
      <c r="J36" s="292" t="s">
        <v>122</v>
      </c>
      <c r="K36" s="371" t="s">
        <v>903</v>
      </c>
      <c r="L36" s="285"/>
    </row>
    <row r="37" spans="1:12" s="17" customFormat="1" ht="20.100000000000001" customHeight="1">
      <c r="A37" s="291">
        <v>10</v>
      </c>
      <c r="B37" s="293" t="s">
        <v>895</v>
      </c>
      <c r="C37" s="371" t="s">
        <v>900</v>
      </c>
      <c r="D37" s="291"/>
      <c r="E37" s="292"/>
      <c r="F37" s="292"/>
      <c r="G37" s="292"/>
      <c r="H37" s="292"/>
      <c r="I37" s="292"/>
      <c r="J37" s="292"/>
      <c r="K37" s="371"/>
      <c r="L37" s="285"/>
    </row>
    <row r="38" spans="1:12" s="17" customFormat="1" ht="20.100000000000001" customHeight="1">
      <c r="A38" s="395"/>
      <c r="B38" s="366" t="s">
        <v>846</v>
      </c>
      <c r="C38" s="422" t="s">
        <v>902</v>
      </c>
      <c r="D38" s="395" t="s">
        <v>668</v>
      </c>
      <c r="E38" s="367">
        <v>100000</v>
      </c>
      <c r="F38" s="367">
        <v>100000</v>
      </c>
      <c r="G38" s="367">
        <v>100000</v>
      </c>
      <c r="H38" s="367">
        <v>100000</v>
      </c>
      <c r="I38" s="367">
        <v>10000</v>
      </c>
      <c r="J38" s="367" t="s">
        <v>122</v>
      </c>
      <c r="K38" s="422" t="s">
        <v>903</v>
      </c>
      <c r="L38" s="506" t="s">
        <v>47</v>
      </c>
    </row>
    <row r="39" spans="1:12" s="3" customFormat="1" ht="24" customHeight="1">
      <c r="A39" s="265"/>
      <c r="B39" s="505"/>
      <c r="C39" s="505"/>
      <c r="D39" s="505"/>
      <c r="E39" s="646">
        <f>SUM(E32:E38)</f>
        <v>190000</v>
      </c>
      <c r="F39" s="646">
        <f t="shared" ref="F39:I39" si="1">SUM(F32:F38)</f>
        <v>190000</v>
      </c>
      <c r="G39" s="646">
        <f t="shared" si="1"/>
        <v>260000</v>
      </c>
      <c r="H39" s="646">
        <f t="shared" si="1"/>
        <v>190000</v>
      </c>
      <c r="I39" s="646">
        <f t="shared" si="1"/>
        <v>100000</v>
      </c>
      <c r="J39" s="513"/>
      <c r="K39" s="505"/>
      <c r="L39" s="265" t="s">
        <v>1082</v>
      </c>
    </row>
    <row r="40" spans="1:12" s="3" customFormat="1" ht="24" customHeight="1">
      <c r="A40" s="186"/>
      <c r="B40" s="53"/>
      <c r="C40" s="53"/>
      <c r="D40" s="53"/>
      <c r="E40" s="646">
        <f>SUM(E39,E26)</f>
        <v>400000</v>
      </c>
      <c r="F40" s="646">
        <f t="shared" ref="F40:I40" si="2">SUM(F39,F26)</f>
        <v>400000</v>
      </c>
      <c r="G40" s="646">
        <f t="shared" si="2"/>
        <v>470000</v>
      </c>
      <c r="H40" s="646">
        <f t="shared" si="2"/>
        <v>400000</v>
      </c>
      <c r="I40" s="646">
        <f t="shared" si="2"/>
        <v>310000</v>
      </c>
      <c r="J40" s="53"/>
      <c r="K40" s="53"/>
      <c r="L40" s="186"/>
    </row>
    <row r="41" spans="1:12" s="3" customFormat="1" ht="24" customHeight="1">
      <c r="A41" s="186"/>
      <c r="B41" s="187"/>
      <c r="C41" s="187"/>
      <c r="D41" s="187"/>
      <c r="E41" s="188"/>
      <c r="F41" s="188"/>
      <c r="G41" s="207"/>
      <c r="H41" s="207"/>
      <c r="I41" s="207"/>
      <c r="J41" s="187"/>
      <c r="K41" s="187"/>
      <c r="L41" s="186"/>
    </row>
    <row r="42" spans="1:12" s="3" customFormat="1" ht="24" customHeight="1">
      <c r="A42" s="186"/>
      <c r="B42" s="187"/>
      <c r="C42" s="187"/>
      <c r="D42" s="187"/>
      <c r="E42" s="188"/>
      <c r="F42" s="188"/>
      <c r="G42" s="207"/>
      <c r="H42" s="207"/>
      <c r="I42" s="207"/>
      <c r="J42" s="187"/>
      <c r="K42" s="187"/>
      <c r="L42" s="186"/>
    </row>
    <row r="43" spans="1:12" s="3" customFormat="1" ht="24" customHeight="1">
      <c r="A43" s="186"/>
      <c r="B43" s="187"/>
      <c r="C43" s="187"/>
      <c r="D43" s="187"/>
      <c r="E43" s="188"/>
      <c r="F43" s="188"/>
      <c r="G43" s="207"/>
      <c r="H43" s="207"/>
      <c r="I43" s="207"/>
      <c r="J43" s="187"/>
      <c r="K43" s="187"/>
      <c r="L43" s="186"/>
    </row>
    <row r="44" spans="1:12" s="3" customFormat="1" ht="24" customHeight="1">
      <c r="A44" s="186"/>
      <c r="B44" s="187"/>
      <c r="C44" s="187"/>
      <c r="D44" s="187"/>
      <c r="E44" s="188"/>
      <c r="F44" s="188"/>
      <c r="G44" s="207"/>
      <c r="H44" s="207"/>
      <c r="I44" s="207"/>
      <c r="J44" s="187"/>
      <c r="K44" s="187"/>
      <c r="L44" s="186"/>
    </row>
    <row r="45" spans="1:12" s="3" customFormat="1" ht="24" customHeight="1">
      <c r="A45" s="186"/>
      <c r="B45" s="187"/>
      <c r="C45" s="187"/>
      <c r="D45" s="187"/>
      <c r="E45" s="188"/>
      <c r="F45" s="188"/>
      <c r="G45" s="207"/>
      <c r="H45" s="207"/>
      <c r="I45" s="207"/>
      <c r="J45" s="187"/>
      <c r="K45" s="187"/>
      <c r="L45" s="186"/>
    </row>
    <row r="46" spans="1:12" s="3" customFormat="1" ht="24" customHeight="1">
      <c r="A46" s="186"/>
      <c r="B46" s="187"/>
      <c r="C46" s="187"/>
      <c r="D46" s="187"/>
      <c r="E46" s="188"/>
      <c r="F46" s="188"/>
      <c r="G46" s="207"/>
      <c r="H46" s="207"/>
      <c r="I46" s="207"/>
      <c r="J46" s="187"/>
      <c r="K46" s="187"/>
      <c r="L46" s="186"/>
    </row>
    <row r="47" spans="1:12" s="3" customFormat="1" ht="24" customHeight="1">
      <c r="A47" s="186"/>
      <c r="B47" s="187"/>
      <c r="C47" s="187"/>
      <c r="D47" s="187"/>
      <c r="E47" s="253">
        <f>SUM(E40,E26)</f>
        <v>610000</v>
      </c>
      <c r="F47" s="253">
        <f>SUM(F40,F26)</f>
        <v>610000</v>
      </c>
      <c r="G47" s="253">
        <f>SUM(G40,G26)</f>
        <v>680000</v>
      </c>
      <c r="H47" s="253"/>
      <c r="I47" s="188"/>
      <c r="J47" s="187"/>
      <c r="K47" s="187"/>
      <c r="L47" s="4"/>
    </row>
    <row r="48" spans="1:12" s="3" customFormat="1" ht="24" customHeight="1">
      <c r="A48" s="4"/>
      <c r="E48" s="208"/>
      <c r="F48" s="208"/>
      <c r="G48" s="209"/>
      <c r="H48" s="209"/>
      <c r="I48" s="209"/>
      <c r="L48" s="4"/>
    </row>
    <row r="49" spans="1:12" s="3" customFormat="1" ht="24" customHeight="1">
      <c r="A49" s="4"/>
      <c r="E49" s="10"/>
      <c r="F49" s="10"/>
      <c r="L49" s="4"/>
    </row>
    <row r="50" spans="1:12" s="3" customFormat="1" ht="24" customHeight="1">
      <c r="A50" s="4"/>
      <c r="E50" s="10"/>
      <c r="F50" s="10"/>
      <c r="L50" s="4"/>
    </row>
    <row r="51" spans="1:12" s="3" customFormat="1" ht="24" customHeight="1">
      <c r="A51" s="4"/>
      <c r="E51" s="10"/>
      <c r="F51" s="10"/>
      <c r="L51" s="4"/>
    </row>
    <row r="52" spans="1:12" s="3" customFormat="1" ht="24" customHeight="1">
      <c r="A52" s="4"/>
      <c r="E52" s="10"/>
      <c r="F52" s="10"/>
      <c r="L52" s="4"/>
    </row>
    <row r="53" spans="1:12" s="3" customFormat="1" ht="24" customHeight="1">
      <c r="A53" s="4"/>
      <c r="E53" s="10"/>
      <c r="F53" s="10"/>
      <c r="L53" s="4"/>
    </row>
    <row r="54" spans="1:12" ht="24" customHeight="1">
      <c r="A54" s="4"/>
      <c r="B54" s="3"/>
      <c r="C54" s="3"/>
      <c r="D54" s="3"/>
      <c r="E54" s="10"/>
      <c r="F54" s="10"/>
      <c r="G54" s="3"/>
      <c r="H54" s="3"/>
      <c r="I54" s="3"/>
      <c r="J54" s="3"/>
      <c r="K54" s="3"/>
      <c r="L54" s="12" t="s">
        <v>360</v>
      </c>
    </row>
  </sheetData>
  <mergeCells count="9">
    <mergeCell ref="E8:I8"/>
    <mergeCell ref="E29:I29"/>
    <mergeCell ref="B7:L7"/>
    <mergeCell ref="A1:K1"/>
    <mergeCell ref="A2:K2"/>
    <mergeCell ref="A3:K3"/>
    <mergeCell ref="B4:L4"/>
    <mergeCell ref="A27:K27"/>
    <mergeCell ref="A28:K28"/>
  </mergeCells>
  <phoneticPr fontId="0" type="noConversion"/>
  <pageMargins left="0.27559055118110237" right="0.19685039370078741" top="0.55118110236220474" bottom="0.47244094488188981" header="0.47244094488188981" footer="0.23622047244094491"/>
  <pageSetup paperSize="9" firstPageNumber="85" orientation="landscape" useFirstPageNumber="1" r:id="rId1"/>
  <headerFooter alignWithMargins="0">
    <oddFooter xml:space="preserve">&amp;R&amp;"TH SarabunPSK,ตัวหนา"&amp;16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selection activeCell="O65" sqref="O65"/>
    </sheetView>
  </sheetViews>
  <sheetFormatPr defaultRowHeight="21.75"/>
  <cols>
    <col min="1" max="1" width="4.28515625" customWidth="1"/>
    <col min="2" max="2" width="25.42578125" customWidth="1"/>
    <col min="3" max="3" width="25.140625" customWidth="1"/>
    <col min="4" max="4" width="15.28515625" customWidth="1"/>
    <col min="5" max="5" width="9.85546875" customWidth="1"/>
    <col min="6" max="7" width="9.7109375" customWidth="1"/>
    <col min="8" max="8" width="9.85546875" customWidth="1"/>
    <col min="9" max="9" width="8.7109375" customWidth="1"/>
    <col min="10" max="10" width="15" customWidth="1"/>
    <col min="11" max="11" width="12.7109375" customWidth="1"/>
    <col min="12" max="12" width="10.28515625" customWidth="1"/>
  </cols>
  <sheetData>
    <row r="1" spans="1:12">
      <c r="L1" s="223" t="s">
        <v>525</v>
      </c>
    </row>
    <row r="2" spans="1:12">
      <c r="A2" s="745" t="s">
        <v>0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</row>
    <row r="3" spans="1:12">
      <c r="A3" s="745" t="s">
        <v>503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</row>
    <row r="4" spans="1:12">
      <c r="A4" s="745" t="s">
        <v>518</v>
      </c>
      <c r="B4" s="745"/>
      <c r="C4" s="745"/>
      <c r="D4" s="745"/>
      <c r="E4" s="745"/>
      <c r="F4" s="745"/>
      <c r="G4" s="745"/>
      <c r="H4" s="745"/>
      <c r="I4" s="745"/>
      <c r="J4" s="745"/>
      <c r="K4" s="745"/>
      <c r="L4" s="745"/>
    </row>
    <row r="5" spans="1:12">
      <c r="A5" s="745" t="s">
        <v>44</v>
      </c>
      <c r="B5" s="745"/>
      <c r="C5" s="745"/>
      <c r="D5" s="745"/>
      <c r="E5" s="745"/>
      <c r="F5" s="745"/>
      <c r="G5" s="745"/>
      <c r="H5" s="745"/>
      <c r="I5" s="745"/>
      <c r="J5" s="745"/>
      <c r="K5" s="745"/>
      <c r="L5" s="745"/>
    </row>
    <row r="6" spans="1:12" ht="24">
      <c r="A6" s="20" t="s">
        <v>314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8"/>
    </row>
    <row r="7" spans="1:12" ht="24">
      <c r="A7" s="247" t="s">
        <v>317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8"/>
    </row>
    <row r="8" spans="1:12">
      <c r="A8" s="247" t="s">
        <v>313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248"/>
    </row>
    <row r="9" spans="1:12">
      <c r="A9" s="247" t="s">
        <v>512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8"/>
    </row>
    <row r="10" spans="1:12">
      <c r="A10" s="123" t="s">
        <v>14</v>
      </c>
      <c r="B10" s="123" t="s">
        <v>15</v>
      </c>
      <c r="C10" s="123" t="s">
        <v>16</v>
      </c>
      <c r="D10" s="122" t="s">
        <v>18</v>
      </c>
      <c r="E10" s="773" t="s">
        <v>520</v>
      </c>
      <c r="F10" s="774"/>
      <c r="G10" s="774"/>
      <c r="H10" s="775"/>
      <c r="I10" s="221" t="s">
        <v>26</v>
      </c>
      <c r="J10" s="221" t="s">
        <v>29</v>
      </c>
      <c r="K10" s="123" t="s">
        <v>521</v>
      </c>
      <c r="L10" s="123" t="s">
        <v>20</v>
      </c>
    </row>
    <row r="11" spans="1:12">
      <c r="A11" s="220"/>
      <c r="B11" s="220"/>
      <c r="C11" s="220"/>
      <c r="D11" s="220" t="s">
        <v>519</v>
      </c>
      <c r="E11" s="123">
        <v>2561</v>
      </c>
      <c r="F11" s="123">
        <v>2562</v>
      </c>
      <c r="G11" s="123">
        <v>2563</v>
      </c>
      <c r="H11" s="123">
        <v>2564</v>
      </c>
      <c r="I11" s="220" t="s">
        <v>27</v>
      </c>
      <c r="J11" s="224" t="s">
        <v>22</v>
      </c>
      <c r="K11" s="220" t="s">
        <v>522</v>
      </c>
      <c r="L11" s="220" t="s">
        <v>523</v>
      </c>
    </row>
    <row r="12" spans="1:12">
      <c r="A12" s="119"/>
      <c r="B12" s="22" t="s">
        <v>9</v>
      </c>
      <c r="C12" s="119"/>
      <c r="D12" s="119"/>
      <c r="E12" s="119" t="s">
        <v>1</v>
      </c>
      <c r="F12" s="119" t="s">
        <v>1</v>
      </c>
      <c r="G12" s="119" t="s">
        <v>1</v>
      </c>
      <c r="H12" s="119" t="s">
        <v>1</v>
      </c>
      <c r="I12" s="119"/>
      <c r="J12" s="222"/>
      <c r="K12" s="119"/>
      <c r="L12" s="119" t="s">
        <v>524</v>
      </c>
    </row>
    <row r="13" spans="1:12">
      <c r="A13" s="64">
        <v>1</v>
      </c>
      <c r="B13" s="33" t="s">
        <v>613</v>
      </c>
      <c r="C13" s="33"/>
      <c r="D13" s="33"/>
      <c r="E13" s="63"/>
      <c r="F13" s="245"/>
      <c r="G13" s="63"/>
      <c r="H13" s="63"/>
      <c r="I13" s="33"/>
      <c r="J13" s="33"/>
      <c r="K13" s="33"/>
      <c r="L13" s="33"/>
    </row>
    <row r="14" spans="1:12">
      <c r="A14" s="37"/>
      <c r="B14" s="38" t="s">
        <v>614</v>
      </c>
      <c r="C14" s="37"/>
      <c r="D14" s="37"/>
      <c r="E14" s="44"/>
      <c r="F14" s="44"/>
      <c r="G14" s="44"/>
      <c r="H14" s="44"/>
      <c r="I14" s="37"/>
      <c r="J14" s="38"/>
      <c r="K14" s="37"/>
      <c r="L14" s="37"/>
    </row>
    <row r="15" spans="1:12">
      <c r="A15" s="37"/>
      <c r="B15" s="38" t="s">
        <v>626</v>
      </c>
      <c r="C15" s="38" t="s">
        <v>450</v>
      </c>
      <c r="D15" s="37" t="s">
        <v>635</v>
      </c>
      <c r="E15" s="44">
        <v>30000</v>
      </c>
      <c r="F15" s="44">
        <v>30000</v>
      </c>
      <c r="G15" s="44">
        <v>30000</v>
      </c>
      <c r="H15" s="44">
        <v>30000</v>
      </c>
      <c r="I15" s="38" t="s">
        <v>131</v>
      </c>
      <c r="J15" s="50" t="s">
        <v>631</v>
      </c>
      <c r="K15" s="37" t="s">
        <v>636</v>
      </c>
      <c r="L15" s="37" t="s">
        <v>638</v>
      </c>
    </row>
    <row r="16" spans="1:12">
      <c r="A16" s="37"/>
      <c r="B16" s="38" t="s">
        <v>627</v>
      </c>
      <c r="C16" s="38"/>
      <c r="D16" s="38"/>
      <c r="E16" s="44"/>
      <c r="F16" s="44"/>
      <c r="G16" s="44"/>
      <c r="H16" s="44"/>
      <c r="I16" s="38"/>
      <c r="J16" s="38" t="s">
        <v>630</v>
      </c>
      <c r="K16" s="38"/>
      <c r="L16" s="37" t="s">
        <v>637</v>
      </c>
    </row>
    <row r="17" spans="1:12">
      <c r="A17" s="37"/>
      <c r="B17" s="38"/>
      <c r="C17" s="38"/>
      <c r="D17" s="38"/>
      <c r="E17" s="44"/>
      <c r="F17" s="44"/>
      <c r="G17" s="44"/>
      <c r="H17" s="44"/>
      <c r="I17" s="38"/>
      <c r="J17" s="38"/>
      <c r="K17" s="38"/>
      <c r="L17" s="37"/>
    </row>
    <row r="18" spans="1:12">
      <c r="A18" s="37"/>
      <c r="B18" s="38"/>
      <c r="C18" s="38"/>
      <c r="D18" s="38"/>
      <c r="E18" s="44"/>
      <c r="F18" s="44"/>
      <c r="G18" s="44"/>
      <c r="H18" s="44"/>
      <c r="I18" s="38"/>
      <c r="J18" s="38"/>
      <c r="K18" s="38"/>
      <c r="L18" s="37"/>
    </row>
    <row r="19" spans="1:12">
      <c r="A19" s="37"/>
      <c r="B19" s="38"/>
      <c r="C19" s="38"/>
      <c r="D19" s="38"/>
      <c r="E19" s="44"/>
      <c r="F19" s="44"/>
      <c r="G19" s="44"/>
      <c r="H19" s="44"/>
      <c r="I19" s="38"/>
      <c r="J19" s="38"/>
      <c r="K19" s="38"/>
      <c r="L19" s="37"/>
    </row>
    <row r="20" spans="1:12">
      <c r="A20" s="58"/>
      <c r="B20" s="58"/>
      <c r="C20" s="58"/>
      <c r="D20" s="58"/>
      <c r="E20" s="59"/>
      <c r="F20" s="59"/>
      <c r="G20" s="59"/>
      <c r="H20" s="59"/>
      <c r="I20" s="58"/>
      <c r="J20" s="58"/>
      <c r="K20" s="58"/>
      <c r="L20" s="58"/>
    </row>
    <row r="21" spans="1:12">
      <c r="A21" s="121" t="s">
        <v>6</v>
      </c>
      <c r="B21" s="249" t="s">
        <v>628</v>
      </c>
      <c r="C21" s="121"/>
      <c r="D21" s="121"/>
      <c r="E21" s="229">
        <v>30000</v>
      </c>
      <c r="F21" s="229">
        <v>30000</v>
      </c>
      <c r="G21" s="229">
        <v>30000</v>
      </c>
      <c r="H21" s="229">
        <v>30000</v>
      </c>
      <c r="I21" s="121"/>
      <c r="J21" s="121"/>
      <c r="K21" s="121"/>
      <c r="L21" s="121"/>
    </row>
    <row r="22" spans="1:12" ht="24">
      <c r="A22" s="248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157" t="s">
        <v>641</v>
      </c>
    </row>
    <row r="23" spans="1:12">
      <c r="A23" s="248"/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</row>
    <row r="24" spans="1:12">
      <c r="A24" s="248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</row>
    <row r="25" spans="1:12">
      <c r="A25" s="248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23" t="s">
        <v>525</v>
      </c>
    </row>
    <row r="26" spans="1:12" ht="24">
      <c r="A26" s="20" t="s">
        <v>315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0"/>
    </row>
    <row r="27" spans="1:12">
      <c r="A27" s="776" t="s">
        <v>316</v>
      </c>
      <c r="B27" s="776"/>
      <c r="C27" s="776"/>
      <c r="D27" s="776"/>
      <c r="E27" s="776"/>
      <c r="F27" s="776"/>
      <c r="G27" s="776"/>
      <c r="H27" s="776"/>
      <c r="I27" s="776"/>
      <c r="J27" s="776"/>
      <c r="K27" s="776"/>
      <c r="L27" s="20"/>
    </row>
    <row r="28" spans="1:12">
      <c r="A28" s="20" t="s">
        <v>207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20"/>
    </row>
    <row r="29" spans="1:12">
      <c r="A29" s="764" t="s">
        <v>514</v>
      </c>
      <c r="B29" s="764"/>
      <c r="C29" s="764"/>
      <c r="D29" s="764"/>
      <c r="E29" s="764"/>
      <c r="F29" s="764"/>
      <c r="G29" s="764"/>
      <c r="H29" s="764"/>
      <c r="I29" s="764"/>
      <c r="J29" s="22"/>
      <c r="K29" s="22"/>
      <c r="L29" s="20"/>
    </row>
    <row r="30" spans="1:12">
      <c r="A30" s="123" t="s">
        <v>14</v>
      </c>
      <c r="B30" s="123" t="s">
        <v>15</v>
      </c>
      <c r="C30" s="123" t="s">
        <v>16</v>
      </c>
      <c r="D30" s="122" t="s">
        <v>18</v>
      </c>
      <c r="E30" s="773" t="s">
        <v>520</v>
      </c>
      <c r="F30" s="774"/>
      <c r="G30" s="774"/>
      <c r="H30" s="775"/>
      <c r="I30" s="221" t="s">
        <v>26</v>
      </c>
      <c r="J30" s="221" t="s">
        <v>29</v>
      </c>
      <c r="K30" s="123" t="s">
        <v>521</v>
      </c>
      <c r="L30" s="123" t="s">
        <v>20</v>
      </c>
    </row>
    <row r="31" spans="1:12">
      <c r="A31" s="220"/>
      <c r="B31" s="220"/>
      <c r="C31" s="220"/>
      <c r="D31" s="220" t="s">
        <v>519</v>
      </c>
      <c r="E31" s="123">
        <v>2561</v>
      </c>
      <c r="F31" s="123">
        <v>2562</v>
      </c>
      <c r="G31" s="123">
        <v>2563</v>
      </c>
      <c r="H31" s="123">
        <v>2564</v>
      </c>
      <c r="I31" s="220" t="s">
        <v>27</v>
      </c>
      <c r="J31" s="224" t="s">
        <v>22</v>
      </c>
      <c r="K31" s="220" t="s">
        <v>522</v>
      </c>
      <c r="L31" s="220" t="s">
        <v>523</v>
      </c>
    </row>
    <row r="32" spans="1:12">
      <c r="A32" s="119"/>
      <c r="B32" s="22" t="s">
        <v>9</v>
      </c>
      <c r="C32" s="119"/>
      <c r="D32" s="119"/>
      <c r="E32" s="119" t="s">
        <v>1</v>
      </c>
      <c r="F32" s="119" t="s">
        <v>1</v>
      </c>
      <c r="G32" s="119" t="s">
        <v>1</v>
      </c>
      <c r="H32" s="119" t="s">
        <v>1</v>
      </c>
      <c r="I32" s="119"/>
      <c r="J32" s="222"/>
      <c r="K32" s="119"/>
      <c r="L32" s="119" t="s">
        <v>524</v>
      </c>
    </row>
    <row r="33" spans="1:12">
      <c r="A33" s="64">
        <v>1</v>
      </c>
      <c r="B33" s="33" t="s">
        <v>595</v>
      </c>
      <c r="C33" s="37" t="s">
        <v>9</v>
      </c>
      <c r="D33" s="64" t="s">
        <v>9</v>
      </c>
      <c r="E33" s="44"/>
      <c r="F33" s="44"/>
      <c r="G33" s="44"/>
      <c r="H33" s="44"/>
      <c r="I33" s="221"/>
      <c r="J33" s="123"/>
      <c r="K33" s="123"/>
      <c r="L33" s="123"/>
    </row>
    <row r="34" spans="1:12">
      <c r="A34" s="38"/>
      <c r="B34" s="38" t="s">
        <v>596</v>
      </c>
      <c r="C34" s="37" t="s">
        <v>597</v>
      </c>
      <c r="D34" s="65" t="s">
        <v>601</v>
      </c>
      <c r="E34" s="44">
        <v>688000</v>
      </c>
      <c r="F34" s="44">
        <v>688000</v>
      </c>
      <c r="G34" s="44">
        <v>688000</v>
      </c>
      <c r="H34" s="44">
        <v>688000</v>
      </c>
      <c r="I34" s="37" t="s">
        <v>604</v>
      </c>
      <c r="J34" s="38" t="s">
        <v>603</v>
      </c>
      <c r="K34" s="37" t="s">
        <v>47</v>
      </c>
      <c r="L34" s="37" t="s">
        <v>605</v>
      </c>
    </row>
    <row r="35" spans="1:12">
      <c r="A35" s="38"/>
      <c r="B35" s="38" t="s">
        <v>598</v>
      </c>
      <c r="C35" s="37" t="s">
        <v>9</v>
      </c>
      <c r="D35" s="38" t="s">
        <v>602</v>
      </c>
      <c r="E35" s="44">
        <v>332000</v>
      </c>
      <c r="F35" s="44">
        <v>332000</v>
      </c>
      <c r="G35" s="44">
        <v>332000</v>
      </c>
      <c r="H35" s="44">
        <v>332000</v>
      </c>
      <c r="I35" s="38"/>
      <c r="J35" s="38"/>
      <c r="K35" s="38"/>
      <c r="L35" s="37" t="s">
        <v>606</v>
      </c>
    </row>
    <row r="36" spans="1:12">
      <c r="A36" s="121" t="s">
        <v>6</v>
      </c>
      <c r="B36" s="249" t="s">
        <v>612</v>
      </c>
      <c r="C36" s="249" t="s">
        <v>9</v>
      </c>
      <c r="D36" s="121" t="s">
        <v>9</v>
      </c>
      <c r="E36" s="229">
        <v>1020000</v>
      </c>
      <c r="F36" s="229">
        <v>1020000</v>
      </c>
      <c r="G36" s="229">
        <v>1020000</v>
      </c>
      <c r="H36" s="229">
        <v>1020000</v>
      </c>
      <c r="I36" s="121"/>
      <c r="J36" s="121"/>
      <c r="K36" s="121"/>
      <c r="L36" s="249" t="s">
        <v>9</v>
      </c>
    </row>
    <row r="37" spans="1:12" ht="21.75" customHeight="1">
      <c r="A37" s="64">
        <v>2</v>
      </c>
      <c r="B37" s="33" t="s">
        <v>600</v>
      </c>
      <c r="C37" s="244"/>
      <c r="D37" s="33"/>
      <c r="E37" s="63"/>
      <c r="F37" s="63"/>
      <c r="G37" s="63"/>
      <c r="H37" s="63"/>
      <c r="I37" s="33"/>
      <c r="J37" s="33"/>
      <c r="K37" s="33"/>
      <c r="L37" s="33"/>
    </row>
    <row r="38" spans="1:12">
      <c r="A38" s="37"/>
      <c r="B38" s="38" t="s">
        <v>596</v>
      </c>
      <c r="C38" s="38" t="s">
        <v>599</v>
      </c>
      <c r="D38" s="65" t="s">
        <v>601</v>
      </c>
      <c r="E38" s="67">
        <v>349710</v>
      </c>
      <c r="F38" s="67">
        <v>349710</v>
      </c>
      <c r="G38" s="67">
        <v>349710</v>
      </c>
      <c r="H38" s="67">
        <v>349710</v>
      </c>
      <c r="I38" s="37" t="s">
        <v>604</v>
      </c>
      <c r="J38" s="38" t="s">
        <v>603</v>
      </c>
      <c r="K38" s="37" t="s">
        <v>47</v>
      </c>
      <c r="L38" s="37" t="s">
        <v>605</v>
      </c>
    </row>
    <row r="39" spans="1:12" ht="21.75" customHeight="1">
      <c r="A39" s="37"/>
      <c r="B39" s="50" t="s">
        <v>598</v>
      </c>
      <c r="C39" s="38"/>
      <c r="D39" s="38" t="s">
        <v>602</v>
      </c>
      <c r="E39" s="67">
        <v>168756</v>
      </c>
      <c r="F39" s="67">
        <v>168756</v>
      </c>
      <c r="G39" s="67">
        <v>168756</v>
      </c>
      <c r="H39" s="67">
        <v>168756</v>
      </c>
      <c r="I39" s="38"/>
      <c r="J39" s="38"/>
      <c r="K39" s="38"/>
      <c r="L39" s="37" t="s">
        <v>606</v>
      </c>
    </row>
    <row r="40" spans="1:12">
      <c r="A40" s="249" t="s">
        <v>6</v>
      </c>
      <c r="B40" s="249" t="s">
        <v>611</v>
      </c>
      <c r="C40" s="121"/>
      <c r="D40" s="121"/>
      <c r="E40" s="229">
        <v>518466</v>
      </c>
      <c r="F40" s="229">
        <v>518466</v>
      </c>
      <c r="G40" s="229">
        <v>518466</v>
      </c>
      <c r="H40" s="229">
        <v>518466</v>
      </c>
      <c r="I40" s="121"/>
      <c r="J40" s="121"/>
      <c r="K40" s="121"/>
      <c r="L40" s="121"/>
    </row>
    <row r="41" spans="1:12">
      <c r="A41" s="134"/>
      <c r="B41" s="134"/>
      <c r="C41" s="68"/>
      <c r="D41" s="68"/>
      <c r="E41" s="232"/>
      <c r="F41" s="232"/>
      <c r="G41" s="232"/>
      <c r="H41" s="232"/>
      <c r="I41" s="68"/>
      <c r="J41" s="68"/>
      <c r="K41" s="68"/>
      <c r="L41" s="55" t="s">
        <v>642</v>
      </c>
    </row>
    <row r="42" spans="1:12">
      <c r="A42" s="134"/>
      <c r="B42" s="134"/>
      <c r="C42" s="68"/>
      <c r="D42" s="68"/>
      <c r="E42" s="232"/>
      <c r="F42" s="232"/>
      <c r="G42" s="232"/>
      <c r="H42" s="232"/>
      <c r="I42" s="68"/>
      <c r="J42" s="68"/>
      <c r="K42" s="68"/>
      <c r="L42" s="68"/>
    </row>
    <row r="43" spans="1:12">
      <c r="A43" s="134"/>
      <c r="B43" s="134"/>
      <c r="C43" s="68"/>
      <c r="D43" s="68"/>
      <c r="E43" s="232"/>
      <c r="F43" s="232"/>
      <c r="G43" s="232"/>
      <c r="H43" s="232"/>
      <c r="I43" s="68"/>
      <c r="J43" s="68"/>
      <c r="K43" s="68"/>
      <c r="L43" s="68"/>
    </row>
    <row r="44" spans="1:12">
      <c r="A44" s="134"/>
      <c r="B44" s="134"/>
      <c r="C44" s="68"/>
      <c r="D44" s="68"/>
      <c r="E44" s="232"/>
      <c r="F44" s="232"/>
      <c r="G44" s="232"/>
      <c r="H44" s="232"/>
      <c r="I44" s="68"/>
      <c r="J44" s="68"/>
      <c r="K44" s="68"/>
      <c r="L44" s="68"/>
    </row>
    <row r="45" spans="1:12">
      <c r="A45" s="134"/>
      <c r="B45" s="134"/>
      <c r="C45" s="68"/>
      <c r="D45" s="68"/>
      <c r="E45" s="232"/>
      <c r="F45" s="232"/>
      <c r="G45" s="232"/>
      <c r="H45" s="232"/>
      <c r="I45" s="68"/>
      <c r="J45" s="68"/>
      <c r="K45" s="68"/>
      <c r="L45" s="68"/>
    </row>
    <row r="46" spans="1:12">
      <c r="A46" s="134"/>
      <c r="B46" s="134"/>
      <c r="C46" s="68"/>
      <c r="D46" s="68"/>
      <c r="E46" s="232"/>
      <c r="F46" s="232"/>
      <c r="G46" s="232"/>
      <c r="H46" s="232"/>
      <c r="I46" s="68"/>
      <c r="J46" s="68"/>
      <c r="K46" s="68"/>
      <c r="L46" s="68"/>
    </row>
    <row r="47" spans="1:12">
      <c r="A47" s="134"/>
      <c r="B47" s="134"/>
      <c r="C47" s="68"/>
      <c r="D47" s="68"/>
      <c r="E47" s="232"/>
      <c r="F47" s="232"/>
      <c r="G47" s="232"/>
      <c r="H47" s="232"/>
      <c r="I47" s="68"/>
      <c r="J47" s="68"/>
      <c r="K47" s="68"/>
      <c r="L47" s="68"/>
    </row>
    <row r="48" spans="1:12">
      <c r="A48" s="134"/>
      <c r="B48" s="134"/>
      <c r="C48" s="68"/>
      <c r="D48" s="68"/>
      <c r="E48" s="232"/>
      <c r="F48" s="232"/>
      <c r="G48" s="232"/>
      <c r="H48" s="232"/>
      <c r="I48" s="68"/>
      <c r="J48" s="68"/>
      <c r="K48" s="68"/>
      <c r="L48" s="68"/>
    </row>
    <row r="49" spans="1:12" ht="20.25" customHeight="1">
      <c r="A49" s="55"/>
      <c r="B49" s="24"/>
      <c r="C49" s="24"/>
      <c r="D49" s="24"/>
      <c r="E49" s="43"/>
      <c r="F49" s="43"/>
      <c r="G49" s="43"/>
      <c r="H49" s="43"/>
      <c r="I49" s="24"/>
      <c r="J49" s="24"/>
      <c r="K49" s="24"/>
      <c r="L49" s="223" t="s">
        <v>525</v>
      </c>
    </row>
    <row r="50" spans="1:12" ht="23.25" customHeight="1">
      <c r="A50" s="777" t="s">
        <v>315</v>
      </c>
      <c r="B50" s="777"/>
      <c r="C50" s="777"/>
      <c r="D50" s="777"/>
      <c r="E50" s="777"/>
      <c r="F50" s="777"/>
      <c r="G50" s="777"/>
      <c r="H50" s="777"/>
      <c r="I50" s="777"/>
      <c r="J50" s="777"/>
      <c r="K50" s="777"/>
      <c r="L50" s="777"/>
    </row>
    <row r="51" spans="1:12">
      <c r="A51" s="776" t="s">
        <v>316</v>
      </c>
      <c r="B51" s="776"/>
      <c r="C51" s="776"/>
      <c r="D51" s="776"/>
      <c r="E51" s="776"/>
      <c r="F51" s="776"/>
      <c r="G51" s="776"/>
      <c r="H51" s="776"/>
      <c r="I51" s="776"/>
      <c r="J51" s="776"/>
      <c r="K51" s="776"/>
      <c r="L51" s="776"/>
    </row>
    <row r="52" spans="1:12">
      <c r="A52" s="777" t="s">
        <v>207</v>
      </c>
      <c r="B52" s="777"/>
      <c r="C52" s="777"/>
      <c r="D52" s="777"/>
      <c r="E52" s="777"/>
      <c r="F52" s="777"/>
      <c r="G52" s="777"/>
      <c r="H52" s="777"/>
      <c r="I52" s="777"/>
      <c r="J52" s="777"/>
      <c r="K52" s="777"/>
      <c r="L52" s="777"/>
    </row>
    <row r="53" spans="1:12">
      <c r="A53" s="20"/>
      <c r="B53" s="20" t="s">
        <v>615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>
      <c r="A54" s="123" t="s">
        <v>14</v>
      </c>
      <c r="B54" s="123" t="s">
        <v>15</v>
      </c>
      <c r="C54" s="123" t="s">
        <v>16</v>
      </c>
      <c r="D54" s="122" t="s">
        <v>18</v>
      </c>
      <c r="E54" s="773" t="s">
        <v>520</v>
      </c>
      <c r="F54" s="774"/>
      <c r="G54" s="774"/>
      <c r="H54" s="775"/>
      <c r="I54" s="221" t="s">
        <v>26</v>
      </c>
      <c r="J54" s="221" t="s">
        <v>29</v>
      </c>
      <c r="K54" s="123" t="s">
        <v>521</v>
      </c>
      <c r="L54" s="123" t="s">
        <v>20</v>
      </c>
    </row>
    <row r="55" spans="1:12">
      <c r="A55" s="220"/>
      <c r="B55" s="220"/>
      <c r="C55" s="220"/>
      <c r="D55" s="220" t="s">
        <v>519</v>
      </c>
      <c r="E55" s="123">
        <v>2561</v>
      </c>
      <c r="F55" s="123">
        <v>2562</v>
      </c>
      <c r="G55" s="123">
        <v>2563</v>
      </c>
      <c r="H55" s="123">
        <v>2564</v>
      </c>
      <c r="I55" s="220" t="s">
        <v>27</v>
      </c>
      <c r="J55" s="224" t="s">
        <v>22</v>
      </c>
      <c r="K55" s="220" t="s">
        <v>522</v>
      </c>
      <c r="L55" s="220" t="s">
        <v>523</v>
      </c>
    </row>
    <row r="56" spans="1:12">
      <c r="A56" s="119"/>
      <c r="B56" s="22" t="s">
        <v>9</v>
      </c>
      <c r="C56" s="119"/>
      <c r="D56" s="119"/>
      <c r="E56" s="119" t="s">
        <v>1</v>
      </c>
      <c r="F56" s="119" t="s">
        <v>1</v>
      </c>
      <c r="G56" s="119" t="s">
        <v>1</v>
      </c>
      <c r="H56" s="119" t="s">
        <v>1</v>
      </c>
      <c r="I56" s="119"/>
      <c r="J56" s="222"/>
      <c r="K56" s="119"/>
      <c r="L56" s="119" t="s">
        <v>524</v>
      </c>
    </row>
    <row r="57" spans="1:12" ht="21" customHeight="1">
      <c r="A57" s="64">
        <v>1</v>
      </c>
      <c r="B57" s="33" t="s">
        <v>613</v>
      </c>
      <c r="C57" s="33"/>
      <c r="D57" s="33"/>
      <c r="E57" s="63"/>
      <c r="F57" s="245"/>
      <c r="G57" s="63"/>
      <c r="H57" s="63"/>
      <c r="I57" s="33"/>
      <c r="J57" s="33"/>
      <c r="K57" s="33"/>
      <c r="L57" s="33"/>
    </row>
    <row r="58" spans="1:12" ht="20.25" customHeight="1">
      <c r="A58" s="37"/>
      <c r="B58" s="38" t="s">
        <v>614</v>
      </c>
      <c r="C58" s="37"/>
      <c r="D58" s="37"/>
      <c r="E58" s="44"/>
      <c r="F58" s="44"/>
      <c r="G58" s="44"/>
      <c r="H58" s="44"/>
      <c r="I58" s="37"/>
      <c r="J58" s="38"/>
      <c r="K58" s="37"/>
      <c r="L58" s="37"/>
    </row>
    <row r="59" spans="1:12">
      <c r="A59" s="37"/>
      <c r="B59" s="38" t="s">
        <v>616</v>
      </c>
      <c r="C59" s="17" t="s">
        <v>250</v>
      </c>
      <c r="D59" s="44" t="s">
        <v>263</v>
      </c>
      <c r="E59" s="44">
        <v>30000</v>
      </c>
      <c r="F59" s="44">
        <v>30000</v>
      </c>
      <c r="G59" s="44">
        <v>30000</v>
      </c>
      <c r="H59" s="44">
        <v>30000</v>
      </c>
      <c r="I59" s="38" t="s">
        <v>131</v>
      </c>
      <c r="J59" s="38" t="s">
        <v>632</v>
      </c>
      <c r="K59" s="37" t="s">
        <v>47</v>
      </c>
      <c r="L59" s="37" t="s">
        <v>638</v>
      </c>
    </row>
    <row r="60" spans="1:12">
      <c r="A60" s="37"/>
      <c r="B60" s="38" t="s">
        <v>617</v>
      </c>
      <c r="C60" s="24" t="s">
        <v>252</v>
      </c>
      <c r="D60" s="44"/>
      <c r="E60" s="44"/>
      <c r="F60" s="44"/>
      <c r="G60" s="44"/>
      <c r="H60" s="44"/>
      <c r="I60" s="38"/>
      <c r="J60" s="38" t="s">
        <v>633</v>
      </c>
      <c r="K60" s="38"/>
      <c r="L60" s="37" t="s">
        <v>637</v>
      </c>
    </row>
    <row r="61" spans="1:12">
      <c r="A61" s="37"/>
      <c r="B61" s="38" t="s">
        <v>618</v>
      </c>
      <c r="C61" s="38"/>
      <c r="D61" s="38"/>
      <c r="E61" s="44"/>
      <c r="F61" s="44"/>
      <c r="G61" s="44"/>
      <c r="H61" s="44"/>
      <c r="I61" s="38"/>
      <c r="J61" s="256" t="s">
        <v>634</v>
      </c>
      <c r="K61" s="256"/>
      <c r="L61" s="37"/>
    </row>
    <row r="62" spans="1:12">
      <c r="A62" s="37"/>
      <c r="B62" s="38" t="s">
        <v>619</v>
      </c>
      <c r="C62" s="17" t="s">
        <v>261</v>
      </c>
      <c r="D62" s="37" t="s">
        <v>263</v>
      </c>
      <c r="E62" s="44">
        <v>40000</v>
      </c>
      <c r="F62" s="44">
        <v>40000</v>
      </c>
      <c r="G62" s="44">
        <v>40000</v>
      </c>
      <c r="H62" s="44">
        <v>40000</v>
      </c>
      <c r="I62" s="38" t="s">
        <v>131</v>
      </c>
      <c r="J62" s="50" t="s">
        <v>763</v>
      </c>
      <c r="K62" s="37" t="s">
        <v>47</v>
      </c>
      <c r="L62" s="37" t="s">
        <v>638</v>
      </c>
    </row>
    <row r="63" spans="1:12">
      <c r="A63" s="37"/>
      <c r="B63" s="38" t="s">
        <v>620</v>
      </c>
      <c r="C63" s="38"/>
      <c r="D63" s="38"/>
      <c r="E63" s="44"/>
      <c r="F63" s="44"/>
      <c r="G63" s="44"/>
      <c r="H63" s="44"/>
      <c r="I63" s="38"/>
      <c r="J63" s="38" t="s">
        <v>629</v>
      </c>
      <c r="K63" s="38"/>
      <c r="L63" s="37" t="s">
        <v>637</v>
      </c>
    </row>
    <row r="64" spans="1:12">
      <c r="A64" s="37"/>
      <c r="B64" s="38" t="s">
        <v>621</v>
      </c>
      <c r="C64" s="17" t="s">
        <v>245</v>
      </c>
      <c r="D64" s="37" t="s">
        <v>263</v>
      </c>
      <c r="E64" s="44">
        <v>50000</v>
      </c>
      <c r="F64" s="44">
        <v>50000</v>
      </c>
      <c r="G64" s="44">
        <v>50000</v>
      </c>
      <c r="H64" s="44">
        <v>50000</v>
      </c>
      <c r="I64" s="38" t="s">
        <v>131</v>
      </c>
      <c r="J64" s="50" t="s">
        <v>273</v>
      </c>
      <c r="K64" s="37" t="s">
        <v>47</v>
      </c>
      <c r="L64" s="37" t="s">
        <v>9</v>
      </c>
    </row>
    <row r="65" spans="1:12">
      <c r="A65" s="37"/>
      <c r="B65" s="38" t="s">
        <v>622</v>
      </c>
      <c r="C65" s="38" t="s">
        <v>37</v>
      </c>
      <c r="D65" s="50"/>
      <c r="E65" s="44"/>
      <c r="F65" s="44"/>
      <c r="G65" s="44"/>
      <c r="H65" s="44"/>
      <c r="I65" s="38"/>
      <c r="J65" s="38" t="s">
        <v>629</v>
      </c>
      <c r="K65" s="37"/>
      <c r="L65" s="37"/>
    </row>
    <row r="66" spans="1:12">
      <c r="A66" s="37"/>
      <c r="B66" s="38" t="s">
        <v>616</v>
      </c>
      <c r="C66" s="17" t="s">
        <v>250</v>
      </c>
      <c r="D66" s="37" t="s">
        <v>263</v>
      </c>
      <c r="E66" s="44">
        <v>20000</v>
      </c>
      <c r="F66" s="44">
        <v>20000</v>
      </c>
      <c r="G66" s="44">
        <v>20000</v>
      </c>
      <c r="H66" s="44">
        <v>20000</v>
      </c>
      <c r="I66" s="38" t="s">
        <v>131</v>
      </c>
      <c r="J66" s="38" t="s">
        <v>632</v>
      </c>
      <c r="K66" s="37" t="s">
        <v>47</v>
      </c>
      <c r="L66" s="37" t="s">
        <v>638</v>
      </c>
    </row>
    <row r="67" spans="1:12">
      <c r="A67" s="38"/>
      <c r="B67" s="38" t="s">
        <v>617</v>
      </c>
      <c r="C67" s="24" t="s">
        <v>252</v>
      </c>
      <c r="D67" s="38"/>
      <c r="E67" s="44"/>
      <c r="F67" s="44"/>
      <c r="G67" s="44"/>
      <c r="H67" s="44"/>
      <c r="I67" s="38"/>
      <c r="J67" s="38" t="s">
        <v>633</v>
      </c>
      <c r="K67" s="37"/>
      <c r="L67" s="37" t="s">
        <v>637</v>
      </c>
    </row>
    <row r="68" spans="1:12">
      <c r="A68" s="38"/>
      <c r="B68" s="38" t="s">
        <v>623</v>
      </c>
      <c r="C68" s="38"/>
      <c r="D68" s="38"/>
      <c r="E68" s="44"/>
      <c r="F68" s="44"/>
      <c r="G68" s="44"/>
      <c r="H68" s="44"/>
      <c r="I68" s="38"/>
      <c r="J68" s="256" t="s">
        <v>634</v>
      </c>
      <c r="K68" s="215"/>
      <c r="L68" s="38"/>
    </row>
    <row r="69" spans="1:12">
      <c r="A69" s="38"/>
      <c r="B69" s="38" t="s">
        <v>624</v>
      </c>
      <c r="C69" s="24" t="s">
        <v>455</v>
      </c>
      <c r="D69" s="37" t="s">
        <v>263</v>
      </c>
      <c r="E69" s="44">
        <v>20000</v>
      </c>
      <c r="F69" s="44">
        <v>20000</v>
      </c>
      <c r="G69" s="44">
        <v>20000</v>
      </c>
      <c r="H69" s="44">
        <v>20000</v>
      </c>
      <c r="I69" s="38" t="s">
        <v>131</v>
      </c>
      <c r="J69" s="50" t="s">
        <v>631</v>
      </c>
      <c r="K69" s="37" t="s">
        <v>47</v>
      </c>
      <c r="L69" s="37" t="s">
        <v>638</v>
      </c>
    </row>
    <row r="70" spans="1:12">
      <c r="A70" s="38"/>
      <c r="B70" s="58"/>
      <c r="C70" s="58"/>
      <c r="D70" s="58"/>
      <c r="E70" s="59"/>
      <c r="F70" s="59"/>
      <c r="G70" s="59"/>
      <c r="H70" s="59"/>
      <c r="I70" s="58"/>
      <c r="J70" s="38" t="s">
        <v>630</v>
      </c>
      <c r="K70" s="58"/>
      <c r="L70" s="37" t="s">
        <v>637</v>
      </c>
    </row>
    <row r="71" spans="1:12">
      <c r="A71" s="121" t="s">
        <v>6</v>
      </c>
      <c r="B71" s="249" t="s">
        <v>625</v>
      </c>
      <c r="C71" s="121"/>
      <c r="D71" s="121"/>
      <c r="E71" s="251">
        <v>160000</v>
      </c>
      <c r="F71" s="251">
        <v>160000</v>
      </c>
      <c r="G71" s="251">
        <v>160000</v>
      </c>
      <c r="H71" s="251">
        <v>160000</v>
      </c>
      <c r="I71" s="218"/>
      <c r="J71" s="218"/>
      <c r="K71" s="218"/>
      <c r="L71" s="218"/>
    </row>
    <row r="72" spans="1:12">
      <c r="L72" s="252" t="s">
        <v>643</v>
      </c>
    </row>
  </sheetData>
  <mergeCells count="12">
    <mergeCell ref="A2:L2"/>
    <mergeCell ref="A3:L3"/>
    <mergeCell ref="A4:L4"/>
    <mergeCell ref="A5:L5"/>
    <mergeCell ref="E30:H30"/>
    <mergeCell ref="E10:H10"/>
    <mergeCell ref="E54:H54"/>
    <mergeCell ref="A27:K27"/>
    <mergeCell ref="A29:I29"/>
    <mergeCell ref="A50:L50"/>
    <mergeCell ref="A51:L51"/>
    <mergeCell ref="A52:L52"/>
  </mergeCells>
  <pageMargins left="0.23622047244094491" right="0.23622047244094491" top="0.74803149606299213" bottom="0.55118110236220474" header="0.31496062992125984" footer="0.31496062992125984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M1" workbookViewId="0">
      <selection activeCell="U22" sqref="U22"/>
    </sheetView>
  </sheetViews>
  <sheetFormatPr defaultRowHeight="21.75"/>
  <cols>
    <col min="1" max="1" width="4.28515625" customWidth="1"/>
    <col min="2" max="2" width="34.85546875" customWidth="1"/>
    <col min="3" max="3" width="19.140625" customWidth="1"/>
    <col min="4" max="4" width="18.7109375" customWidth="1"/>
    <col min="5" max="5" width="12" customWidth="1"/>
    <col min="6" max="7" width="11.28515625" bestFit="1" customWidth="1"/>
    <col min="8" max="8" width="11.140625" customWidth="1"/>
    <col min="9" max="9" width="11.28515625" bestFit="1" customWidth="1"/>
    <col min="10" max="10" width="11" bestFit="1" customWidth="1"/>
    <col min="11" max="11" width="16" customWidth="1"/>
    <col min="12" max="12" width="13.42578125" customWidth="1"/>
  </cols>
  <sheetData>
    <row r="1" spans="1:12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7" t="s">
        <v>543</v>
      </c>
    </row>
    <row r="2" spans="1:12">
      <c r="A2" s="735" t="s">
        <v>0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</row>
    <row r="3" spans="1:12">
      <c r="A3" s="735" t="s">
        <v>504</v>
      </c>
      <c r="B3" s="735"/>
      <c r="C3" s="735"/>
      <c r="D3" s="735"/>
      <c r="E3" s="735"/>
      <c r="F3" s="735"/>
      <c r="G3" s="735"/>
      <c r="H3" s="735"/>
      <c r="I3" s="735"/>
      <c r="J3" s="735"/>
      <c r="K3" s="735"/>
      <c r="L3" s="735"/>
    </row>
    <row r="4" spans="1:12">
      <c r="A4" s="735" t="s">
        <v>526</v>
      </c>
      <c r="B4" s="735"/>
      <c r="C4" s="735"/>
      <c r="D4" s="735"/>
      <c r="E4" s="735"/>
      <c r="F4" s="735"/>
      <c r="G4" s="735"/>
      <c r="H4" s="735"/>
      <c r="I4" s="735"/>
      <c r="J4" s="735"/>
      <c r="K4" s="735"/>
      <c r="L4" s="735"/>
    </row>
    <row r="5" spans="1:12">
      <c r="A5" s="735" t="s">
        <v>44</v>
      </c>
      <c r="B5" s="735"/>
      <c r="C5" s="735"/>
      <c r="D5" s="735"/>
      <c r="E5" s="735"/>
      <c r="F5" s="735"/>
      <c r="G5" s="735"/>
      <c r="H5" s="735"/>
      <c r="I5" s="735"/>
      <c r="J5" s="735"/>
      <c r="K5" s="735"/>
      <c r="L5" s="735"/>
    </row>
    <row r="6" spans="1:12">
      <c r="A6" s="276" t="s">
        <v>977</v>
      </c>
      <c r="B6" s="575"/>
      <c r="C6" s="575"/>
      <c r="D6" s="575"/>
      <c r="E6" s="575"/>
      <c r="F6" s="575"/>
      <c r="G6" s="575"/>
      <c r="H6" s="575"/>
      <c r="I6" s="575"/>
      <c r="J6" s="307"/>
      <c r="K6" s="575"/>
      <c r="L6" s="575"/>
    </row>
    <row r="7" spans="1:12">
      <c r="A7" s="307" t="s">
        <v>978</v>
      </c>
      <c r="B7" s="575"/>
      <c r="C7" s="575"/>
      <c r="D7" s="575"/>
      <c r="E7" s="575"/>
      <c r="F7" s="575"/>
      <c r="G7" s="575"/>
      <c r="H7" s="575"/>
      <c r="I7" s="575"/>
      <c r="J7" s="307"/>
      <c r="K7" s="575"/>
      <c r="L7" s="575"/>
    </row>
    <row r="8" spans="1:12">
      <c r="A8" s="737" t="s">
        <v>979</v>
      </c>
      <c r="B8" s="737"/>
      <c r="C8" s="737"/>
      <c r="D8" s="737"/>
      <c r="E8" s="737"/>
      <c r="F8" s="737"/>
      <c r="G8" s="737"/>
      <c r="H8" s="737"/>
      <c r="I8" s="737"/>
      <c r="J8" s="737"/>
      <c r="K8" s="737"/>
      <c r="L8" s="737"/>
    </row>
    <row r="9" spans="1:12">
      <c r="A9" s="547" t="s">
        <v>980</v>
      </c>
      <c r="B9" s="579"/>
      <c r="C9" s="579"/>
      <c r="D9" s="579"/>
      <c r="E9" s="579"/>
      <c r="F9" s="579"/>
      <c r="G9" s="579"/>
      <c r="H9" s="579"/>
      <c r="I9" s="579"/>
      <c r="J9" s="580"/>
      <c r="K9" s="579"/>
      <c r="L9" s="579"/>
    </row>
    <row r="10" spans="1:12">
      <c r="A10" s="581" t="s">
        <v>14</v>
      </c>
      <c r="B10" s="581" t="s">
        <v>15</v>
      </c>
      <c r="C10" s="581" t="s">
        <v>16</v>
      </c>
      <c r="D10" s="581" t="s">
        <v>18</v>
      </c>
      <c r="E10" s="733" t="s">
        <v>28</v>
      </c>
      <c r="F10" s="778"/>
      <c r="G10" s="778"/>
      <c r="H10" s="778"/>
      <c r="I10" s="734"/>
      <c r="J10" s="581" t="s">
        <v>26</v>
      </c>
      <c r="K10" s="581" t="s">
        <v>29</v>
      </c>
      <c r="L10" s="581" t="s">
        <v>521</v>
      </c>
    </row>
    <row r="11" spans="1:12">
      <c r="A11" s="381"/>
      <c r="B11" s="381"/>
      <c r="C11" s="381"/>
      <c r="D11" s="381" t="s">
        <v>21</v>
      </c>
      <c r="E11" s="581">
        <v>2561</v>
      </c>
      <c r="F11" s="581">
        <v>2562</v>
      </c>
      <c r="G11" s="581">
        <v>2563</v>
      </c>
      <c r="H11" s="581">
        <v>2564</v>
      </c>
      <c r="I11" s="581">
        <v>2565</v>
      </c>
      <c r="J11" s="381" t="s">
        <v>27</v>
      </c>
      <c r="K11" s="381" t="s">
        <v>22</v>
      </c>
      <c r="L11" s="381" t="s">
        <v>522</v>
      </c>
    </row>
    <row r="12" spans="1:12">
      <c r="A12" s="582"/>
      <c r="B12" s="582"/>
      <c r="C12" s="582"/>
      <c r="D12" s="582"/>
      <c r="E12" s="583" t="s">
        <v>1</v>
      </c>
      <c r="F12" s="582" t="s">
        <v>1</v>
      </c>
      <c r="G12" s="582" t="s">
        <v>1</v>
      </c>
      <c r="H12" s="582" t="s">
        <v>1</v>
      </c>
      <c r="I12" s="582" t="s">
        <v>1</v>
      </c>
      <c r="J12" s="582"/>
      <c r="K12" s="582"/>
      <c r="L12" s="582"/>
    </row>
    <row r="13" spans="1:12">
      <c r="A13" s="298">
        <v>1</v>
      </c>
      <c r="B13" s="411" t="s">
        <v>545</v>
      </c>
      <c r="C13" s="298" t="s">
        <v>54</v>
      </c>
      <c r="D13" s="298" t="s">
        <v>135</v>
      </c>
      <c r="E13" s="412">
        <v>1000000</v>
      </c>
      <c r="F13" s="412">
        <v>1000000</v>
      </c>
      <c r="G13" s="412">
        <v>1000000</v>
      </c>
      <c r="H13" s="412">
        <v>1000000</v>
      </c>
      <c r="I13" s="412">
        <v>1000000</v>
      </c>
      <c r="J13" s="411" t="s">
        <v>122</v>
      </c>
      <c r="K13" s="298" t="s">
        <v>550</v>
      </c>
      <c r="L13" s="298" t="s">
        <v>24</v>
      </c>
    </row>
    <row r="14" spans="1:12">
      <c r="A14" s="395" t="s">
        <v>9</v>
      </c>
      <c r="B14" s="366"/>
      <c r="C14" s="366"/>
      <c r="D14" s="366"/>
      <c r="E14" s="382"/>
      <c r="F14" s="382"/>
      <c r="G14" s="382"/>
      <c r="H14" s="382"/>
      <c r="I14" s="382"/>
      <c r="J14" s="366"/>
      <c r="K14" s="395" t="s">
        <v>551</v>
      </c>
      <c r="L14" s="395"/>
    </row>
    <row r="15" spans="1:12">
      <c r="A15" s="291">
        <v>2</v>
      </c>
      <c r="B15" s="293" t="s">
        <v>354</v>
      </c>
      <c r="C15" s="298" t="s">
        <v>54</v>
      </c>
      <c r="D15" s="298" t="s">
        <v>135</v>
      </c>
      <c r="E15" s="294">
        <v>1000000</v>
      </c>
      <c r="F15" s="294">
        <v>1000000</v>
      </c>
      <c r="G15" s="294">
        <v>1000000</v>
      </c>
      <c r="H15" s="294">
        <v>1000000</v>
      </c>
      <c r="I15" s="294">
        <v>1000000</v>
      </c>
      <c r="J15" s="411" t="s">
        <v>122</v>
      </c>
      <c r="K15" s="298" t="s">
        <v>550</v>
      </c>
      <c r="L15" s="291" t="s">
        <v>24</v>
      </c>
    </row>
    <row r="16" spans="1:12">
      <c r="A16" s="395" t="s">
        <v>9</v>
      </c>
      <c r="B16" s="366" t="s">
        <v>355</v>
      </c>
      <c r="C16" s="564"/>
      <c r="D16" s="366"/>
      <c r="E16" s="382"/>
      <c r="F16" s="382"/>
      <c r="G16" s="382"/>
      <c r="H16" s="382"/>
      <c r="I16" s="382"/>
      <c r="J16" s="366"/>
      <c r="K16" s="395" t="s">
        <v>551</v>
      </c>
      <c r="L16" s="366"/>
    </row>
    <row r="17" spans="1:13">
      <c r="A17" s="298">
        <v>3</v>
      </c>
      <c r="B17" s="411" t="s">
        <v>356</v>
      </c>
      <c r="C17" s="298" t="s">
        <v>54</v>
      </c>
      <c r="D17" s="298" t="s">
        <v>135</v>
      </c>
      <c r="E17" s="412">
        <v>2000000</v>
      </c>
      <c r="F17" s="412">
        <v>2000000</v>
      </c>
      <c r="G17" s="412">
        <v>2000000</v>
      </c>
      <c r="H17" s="412">
        <v>2000000</v>
      </c>
      <c r="I17" s="412">
        <v>2000000</v>
      </c>
      <c r="J17" s="411" t="s">
        <v>122</v>
      </c>
      <c r="K17" s="298" t="s">
        <v>550</v>
      </c>
      <c r="L17" s="298" t="s">
        <v>24</v>
      </c>
    </row>
    <row r="18" spans="1:13">
      <c r="A18" s="395" t="s">
        <v>9</v>
      </c>
      <c r="B18" s="366" t="s">
        <v>357</v>
      </c>
      <c r="C18" s="366"/>
      <c r="D18" s="366"/>
      <c r="E18" s="382"/>
      <c r="F18" s="382"/>
      <c r="G18" s="382"/>
      <c r="H18" s="382"/>
      <c r="I18" s="382"/>
      <c r="J18" s="366"/>
      <c r="K18" s="395" t="s">
        <v>551</v>
      </c>
      <c r="L18" s="366"/>
    </row>
    <row r="19" spans="1:13">
      <c r="A19" s="298">
        <v>4</v>
      </c>
      <c r="B19" s="411" t="s">
        <v>546</v>
      </c>
      <c r="C19" s="298" t="s">
        <v>54</v>
      </c>
      <c r="D19" s="298" t="s">
        <v>135</v>
      </c>
      <c r="E19" s="584">
        <v>1000000</v>
      </c>
      <c r="F19" s="412">
        <v>1000000</v>
      </c>
      <c r="G19" s="412">
        <v>1000000</v>
      </c>
      <c r="H19" s="412">
        <v>1000000</v>
      </c>
      <c r="I19" s="412">
        <v>1000000</v>
      </c>
      <c r="J19" s="411" t="s">
        <v>122</v>
      </c>
      <c r="K19" s="298" t="s">
        <v>550</v>
      </c>
      <c r="L19" s="298" t="s">
        <v>24</v>
      </c>
    </row>
    <row r="20" spans="1:13">
      <c r="A20" s="395"/>
      <c r="B20" s="366" t="s">
        <v>547</v>
      </c>
      <c r="C20" s="366"/>
      <c r="D20" s="366"/>
      <c r="E20" s="366"/>
      <c r="F20" s="366"/>
      <c r="G20" s="366"/>
      <c r="H20" s="366"/>
      <c r="I20" s="366"/>
      <c r="J20" s="366"/>
      <c r="K20" s="395" t="s">
        <v>551</v>
      </c>
      <c r="L20" s="366"/>
    </row>
    <row r="21" spans="1:13">
      <c r="A21" s="291">
        <v>5</v>
      </c>
      <c r="B21" s="293" t="s">
        <v>546</v>
      </c>
      <c r="C21" s="298" t="s">
        <v>54</v>
      </c>
      <c r="D21" s="298" t="s">
        <v>135</v>
      </c>
      <c r="E21" s="294">
        <v>2610000</v>
      </c>
      <c r="F21" s="294">
        <v>2610000</v>
      </c>
      <c r="G21" s="294">
        <v>2610000</v>
      </c>
      <c r="H21" s="294">
        <v>2610000</v>
      </c>
      <c r="I21" s="294">
        <v>2610000</v>
      </c>
      <c r="J21" s="411" t="s">
        <v>122</v>
      </c>
      <c r="K21" s="298" t="s">
        <v>550</v>
      </c>
      <c r="L21" s="291" t="s">
        <v>24</v>
      </c>
    </row>
    <row r="22" spans="1:13">
      <c r="A22" s="366"/>
      <c r="B22" s="366" t="s">
        <v>549</v>
      </c>
      <c r="C22" s="366"/>
      <c r="D22" s="366"/>
      <c r="E22" s="366"/>
      <c r="F22" s="366"/>
      <c r="G22" s="366"/>
      <c r="H22" s="366"/>
      <c r="I22" s="366"/>
      <c r="J22" s="366"/>
      <c r="K22" s="395" t="s">
        <v>551</v>
      </c>
      <c r="L22" s="366"/>
    </row>
    <row r="23" spans="1:13">
      <c r="A23" s="577"/>
      <c r="B23" s="577"/>
      <c r="C23" s="577"/>
      <c r="D23" s="577"/>
      <c r="E23" s="578"/>
      <c r="F23" s="578"/>
      <c r="G23" s="578"/>
      <c r="H23" s="578"/>
      <c r="I23" s="578"/>
      <c r="J23" s="577"/>
      <c r="K23" s="577"/>
      <c r="L23" s="577"/>
    </row>
    <row r="24" spans="1:13">
      <c r="A24" s="342">
        <v>6</v>
      </c>
      <c r="B24" s="353" t="s">
        <v>415</v>
      </c>
      <c r="C24" s="293" t="s">
        <v>60</v>
      </c>
      <c r="D24" s="353" t="s">
        <v>135</v>
      </c>
      <c r="E24" s="390">
        <v>2000000</v>
      </c>
      <c r="F24" s="391">
        <v>2000000</v>
      </c>
      <c r="G24" s="392">
        <v>2000000</v>
      </c>
      <c r="H24" s="392">
        <v>2000000</v>
      </c>
      <c r="I24" s="392">
        <v>2000000</v>
      </c>
      <c r="J24" s="392" t="s">
        <v>122</v>
      </c>
      <c r="K24" s="298" t="s">
        <v>550</v>
      </c>
      <c r="L24" s="293" t="s">
        <v>24</v>
      </c>
    </row>
    <row r="25" spans="1:13">
      <c r="A25" s="342"/>
      <c r="B25" s="353" t="s">
        <v>434</v>
      </c>
      <c r="C25" s="379" t="s">
        <v>667</v>
      </c>
      <c r="D25" s="387"/>
      <c r="E25" s="345"/>
      <c r="F25" s="345"/>
      <c r="G25" s="347"/>
      <c r="H25" s="347"/>
      <c r="I25" s="347"/>
      <c r="J25" s="347"/>
      <c r="K25" s="395" t="s">
        <v>551</v>
      </c>
      <c r="L25" s="293"/>
    </row>
    <row r="26" spans="1:13">
      <c r="A26" s="342"/>
      <c r="B26" s="359" t="s">
        <v>416</v>
      </c>
      <c r="C26" s="379"/>
      <c r="D26" s="387"/>
      <c r="E26" s="345"/>
      <c r="F26" s="345"/>
      <c r="G26" s="347"/>
      <c r="H26" s="347"/>
      <c r="I26" s="347"/>
      <c r="J26" s="347"/>
      <c r="K26" s="347"/>
      <c r="L26" s="342"/>
    </row>
    <row r="27" spans="1:13">
      <c r="A27" s="342"/>
      <c r="B27" s="353" t="s">
        <v>417</v>
      </c>
      <c r="C27" s="379"/>
      <c r="D27" s="387"/>
      <c r="E27" s="393"/>
      <c r="F27" s="347"/>
      <c r="G27" s="347"/>
      <c r="H27" s="347"/>
      <c r="I27" s="347"/>
      <c r="J27" s="347"/>
      <c r="K27" s="347"/>
      <c r="L27" s="342"/>
      <c r="M27" s="379"/>
    </row>
    <row r="28" spans="1:13">
      <c r="A28" s="342"/>
      <c r="B28" s="359" t="s">
        <v>459</v>
      </c>
      <c r="C28" s="379"/>
      <c r="D28" s="387"/>
      <c r="E28" s="393"/>
      <c r="F28" s="347"/>
      <c r="G28" s="347"/>
      <c r="H28" s="347"/>
      <c r="I28" s="347"/>
      <c r="J28" s="347"/>
      <c r="K28" s="347"/>
      <c r="L28" s="342"/>
      <c r="M28" s="379"/>
    </row>
    <row r="29" spans="1:13">
      <c r="A29" s="342"/>
      <c r="B29" s="353" t="s">
        <v>418</v>
      </c>
      <c r="C29" s="379"/>
      <c r="D29" s="387"/>
      <c r="E29" s="393"/>
      <c r="F29" s="347"/>
      <c r="G29" s="347"/>
      <c r="H29" s="347"/>
      <c r="I29" s="347"/>
      <c r="J29" s="347"/>
      <c r="K29" s="347"/>
      <c r="L29" s="342"/>
      <c r="M29" s="379"/>
    </row>
    <row r="30" spans="1:13">
      <c r="A30" s="577" t="s">
        <v>6</v>
      </c>
      <c r="B30" s="577" t="s">
        <v>548</v>
      </c>
      <c r="C30" s="577"/>
      <c r="D30" s="577"/>
      <c r="E30" s="578">
        <v>7610000</v>
      </c>
      <c r="F30" s="578">
        <v>7610000</v>
      </c>
      <c r="G30" s="578">
        <v>7610000</v>
      </c>
      <c r="H30" s="578"/>
      <c r="I30" s="578">
        <v>7610000</v>
      </c>
      <c r="J30" s="577"/>
      <c r="K30" s="577"/>
      <c r="L30" s="577"/>
    </row>
  </sheetData>
  <mergeCells count="6">
    <mergeCell ref="A2:L2"/>
    <mergeCell ref="A3:L3"/>
    <mergeCell ref="A4:L4"/>
    <mergeCell ref="A5:L5"/>
    <mergeCell ref="E10:I10"/>
    <mergeCell ref="A8:L8"/>
  </mergeCells>
  <pageMargins left="0.23622047244094491" right="0.23622047244094491" top="0.55118110236220474" bottom="0.74803149606299213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6"/>
  <sheetViews>
    <sheetView view="pageBreakPreview" zoomScaleNormal="100" zoomScaleSheetLayoutView="100" workbookViewId="0">
      <selection activeCell="A4" sqref="A4:N4"/>
    </sheetView>
  </sheetViews>
  <sheetFormatPr defaultRowHeight="21.75"/>
  <cols>
    <col min="1" max="1" width="14.28515625" customWidth="1"/>
    <col min="2" max="2" width="15.7109375" customWidth="1"/>
    <col min="3" max="3" width="11.28515625" customWidth="1"/>
    <col min="4" max="4" width="11.85546875" customWidth="1"/>
    <col min="5" max="5" width="10.5703125" customWidth="1"/>
    <col min="6" max="6" width="10.140625" customWidth="1"/>
    <col min="7" max="7" width="13.42578125" customWidth="1"/>
    <col min="8" max="8" width="10.85546875" customWidth="1"/>
    <col min="9" max="11" width="9.7109375" bestFit="1" customWidth="1"/>
  </cols>
  <sheetData>
    <row r="2" spans="1:14" ht="25.5">
      <c r="A2" s="779" t="s">
        <v>0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779"/>
    </row>
    <row r="3" spans="1:14" ht="25.5">
      <c r="A3" s="786" t="s">
        <v>910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786"/>
    </row>
    <row r="4" spans="1:14" ht="25.5">
      <c r="A4" s="786" t="s">
        <v>911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/>
    </row>
    <row r="5" spans="1:14" ht="25.5">
      <c r="A5" s="787" t="s">
        <v>912</v>
      </c>
      <c r="B5" s="787"/>
      <c r="C5" s="787"/>
      <c r="D5" s="787"/>
      <c r="E5" s="787"/>
      <c r="F5" s="787"/>
      <c r="G5" s="787"/>
      <c r="H5" s="787"/>
      <c r="I5" s="787"/>
      <c r="J5" s="787"/>
      <c r="K5" s="787"/>
      <c r="L5" s="787"/>
      <c r="M5" s="787"/>
      <c r="N5" s="788"/>
    </row>
    <row r="6" spans="1:14">
      <c r="A6" s="514" t="s">
        <v>648</v>
      </c>
      <c r="B6" s="514" t="s">
        <v>4</v>
      </c>
      <c r="C6" s="515" t="s">
        <v>4</v>
      </c>
      <c r="D6" s="515" t="s">
        <v>511</v>
      </c>
      <c r="E6" s="514"/>
      <c r="F6" s="514"/>
      <c r="G6" s="515" t="s">
        <v>18</v>
      </c>
      <c r="H6" s="783" t="s">
        <v>520</v>
      </c>
      <c r="I6" s="784"/>
      <c r="J6" s="784"/>
      <c r="K6" s="785"/>
      <c r="L6" s="515" t="s">
        <v>26</v>
      </c>
      <c r="M6" s="515" t="s">
        <v>649</v>
      </c>
      <c r="N6" s="514" t="s">
        <v>521</v>
      </c>
    </row>
    <row r="7" spans="1:14">
      <c r="A7" s="516" t="s">
        <v>650</v>
      </c>
      <c r="B7" s="516" t="s">
        <v>651</v>
      </c>
      <c r="C7" s="517" t="s">
        <v>47</v>
      </c>
      <c r="D7" s="517" t="s">
        <v>652</v>
      </c>
      <c r="E7" s="517" t="s">
        <v>15</v>
      </c>
      <c r="F7" s="516" t="s">
        <v>16</v>
      </c>
      <c r="G7" s="517" t="s">
        <v>530</v>
      </c>
      <c r="H7" s="517">
        <v>2561</v>
      </c>
      <c r="I7" s="517">
        <v>2562</v>
      </c>
      <c r="J7" s="517">
        <v>2563</v>
      </c>
      <c r="K7" s="517">
        <v>2564</v>
      </c>
      <c r="L7" s="517" t="s">
        <v>653</v>
      </c>
      <c r="M7" s="517" t="s">
        <v>654</v>
      </c>
      <c r="N7" s="516" t="s">
        <v>655</v>
      </c>
    </row>
    <row r="8" spans="1:14">
      <c r="A8" s="518" t="s">
        <v>528</v>
      </c>
      <c r="B8" s="518" t="s">
        <v>656</v>
      </c>
      <c r="C8" s="519" t="s">
        <v>657</v>
      </c>
      <c r="D8" s="519" t="s">
        <v>7</v>
      </c>
      <c r="E8" s="518"/>
      <c r="F8" s="518"/>
      <c r="G8" s="519" t="s">
        <v>531</v>
      </c>
      <c r="H8" s="518"/>
      <c r="I8" s="518"/>
      <c r="J8" s="518"/>
      <c r="K8" s="518"/>
      <c r="L8" s="519"/>
      <c r="M8" s="519" t="s">
        <v>22</v>
      </c>
      <c r="N8" s="518"/>
    </row>
    <row r="9" spans="1:14">
      <c r="A9" s="520" t="s">
        <v>658</v>
      </c>
      <c r="B9" s="520" t="s">
        <v>658</v>
      </c>
      <c r="C9" s="520" t="s">
        <v>658</v>
      </c>
      <c r="D9" s="521" t="s">
        <v>659</v>
      </c>
      <c r="E9" s="520" t="s">
        <v>660</v>
      </c>
      <c r="F9" s="520" t="s">
        <v>661</v>
      </c>
      <c r="G9" s="520" t="s">
        <v>662</v>
      </c>
      <c r="H9" s="522">
        <v>1000000</v>
      </c>
      <c r="I9" s="522">
        <v>1000000</v>
      </c>
      <c r="J9" s="522">
        <v>1000000</v>
      </c>
      <c r="K9" s="522">
        <v>1000000</v>
      </c>
      <c r="L9" s="411" t="s">
        <v>663</v>
      </c>
      <c r="M9" s="298" t="s">
        <v>662</v>
      </c>
      <c r="N9" s="286" t="s">
        <v>24</v>
      </c>
    </row>
    <row r="10" spans="1:14">
      <c r="A10" s="523" t="s">
        <v>664</v>
      </c>
      <c r="B10" s="523" t="s">
        <v>529</v>
      </c>
      <c r="C10" s="523" t="s">
        <v>529</v>
      </c>
      <c r="D10" s="524" t="s">
        <v>665</v>
      </c>
      <c r="E10" s="524" t="s">
        <v>666</v>
      </c>
      <c r="F10" s="524" t="s">
        <v>667</v>
      </c>
      <c r="G10" s="524" t="s">
        <v>668</v>
      </c>
      <c r="H10" s="525"/>
      <c r="I10" s="525"/>
      <c r="J10" s="525"/>
      <c r="K10" s="525"/>
      <c r="L10" s="293"/>
      <c r="M10" s="291" t="s">
        <v>669</v>
      </c>
      <c r="N10" s="278" t="s">
        <v>670</v>
      </c>
    </row>
    <row r="11" spans="1:14">
      <c r="A11" s="524" t="s">
        <v>671</v>
      </c>
      <c r="B11" s="524" t="s">
        <v>672</v>
      </c>
      <c r="C11" s="524" t="s">
        <v>672</v>
      </c>
      <c r="D11" s="524" t="s">
        <v>673</v>
      </c>
      <c r="E11" s="523" t="s">
        <v>674</v>
      </c>
      <c r="F11" s="523" t="s">
        <v>675</v>
      </c>
      <c r="G11" s="523"/>
      <c r="H11" s="525"/>
      <c r="I11" s="525"/>
      <c r="J11" s="525"/>
      <c r="K11" s="525"/>
      <c r="L11" s="293"/>
      <c r="M11" s="291" t="s">
        <v>676</v>
      </c>
      <c r="N11" s="278" t="s">
        <v>521</v>
      </c>
    </row>
    <row r="12" spans="1:14">
      <c r="A12" s="524" t="s">
        <v>677</v>
      </c>
      <c r="B12" s="524" t="s">
        <v>678</v>
      </c>
      <c r="C12" s="524" t="s">
        <v>678</v>
      </c>
      <c r="D12" s="524" t="s">
        <v>679</v>
      </c>
      <c r="E12" s="524" t="s">
        <v>680</v>
      </c>
      <c r="F12" s="524" t="s">
        <v>669</v>
      </c>
      <c r="G12" s="524"/>
      <c r="H12" s="525"/>
      <c r="I12" s="525"/>
      <c r="J12" s="525"/>
      <c r="K12" s="525"/>
      <c r="L12" s="293"/>
      <c r="M12" s="291" t="s">
        <v>681</v>
      </c>
      <c r="N12" s="278" t="s">
        <v>682</v>
      </c>
    </row>
    <row r="13" spans="1:14">
      <c r="A13" s="524" t="s">
        <v>683</v>
      </c>
      <c r="B13" s="524" t="s">
        <v>684</v>
      </c>
      <c r="C13" s="524" t="s">
        <v>684</v>
      </c>
      <c r="D13" s="524" t="s">
        <v>685</v>
      </c>
      <c r="E13" s="524"/>
      <c r="F13" s="524"/>
      <c r="G13" s="524"/>
      <c r="H13" s="525"/>
      <c r="I13" s="525"/>
      <c r="J13" s="525"/>
      <c r="K13" s="525"/>
      <c r="L13" s="293"/>
      <c r="M13" s="291" t="s">
        <v>686</v>
      </c>
      <c r="N13" s="278"/>
    </row>
    <row r="14" spans="1:14">
      <c r="A14" s="524" t="s">
        <v>687</v>
      </c>
      <c r="B14" s="524" t="s">
        <v>688</v>
      </c>
      <c r="C14" s="524" t="s">
        <v>688</v>
      </c>
      <c r="D14" s="524" t="s">
        <v>689</v>
      </c>
      <c r="E14" s="524" t="s">
        <v>690</v>
      </c>
      <c r="F14" s="520" t="s">
        <v>661</v>
      </c>
      <c r="G14" s="520" t="s">
        <v>662</v>
      </c>
      <c r="H14" s="522">
        <v>1000000</v>
      </c>
      <c r="I14" s="522">
        <v>1000000</v>
      </c>
      <c r="J14" s="522">
        <v>1000000</v>
      </c>
      <c r="K14" s="522">
        <v>1000000</v>
      </c>
      <c r="L14" s="411" t="s">
        <v>663</v>
      </c>
      <c r="M14" s="291" t="s">
        <v>691</v>
      </c>
      <c r="N14" s="278"/>
    </row>
    <row r="15" spans="1:14">
      <c r="A15" s="523"/>
      <c r="B15" s="524" t="s">
        <v>692</v>
      </c>
      <c r="C15" s="524" t="s">
        <v>692</v>
      </c>
      <c r="D15" s="524" t="s">
        <v>693</v>
      </c>
      <c r="E15" s="524" t="s">
        <v>694</v>
      </c>
      <c r="F15" s="524" t="s">
        <v>667</v>
      </c>
      <c r="G15" s="524" t="s">
        <v>668</v>
      </c>
      <c r="H15" s="525"/>
      <c r="I15" s="525"/>
      <c r="J15" s="525"/>
      <c r="K15" s="525"/>
      <c r="L15" s="293"/>
      <c r="M15" s="291" t="s">
        <v>662</v>
      </c>
      <c r="N15" s="278" t="s">
        <v>24</v>
      </c>
    </row>
    <row r="16" spans="1:14">
      <c r="A16" s="523"/>
      <c r="B16" s="524" t="s">
        <v>695</v>
      </c>
      <c r="C16" s="524" t="s">
        <v>695</v>
      </c>
      <c r="D16" s="524" t="s">
        <v>696</v>
      </c>
      <c r="E16" s="524" t="s">
        <v>697</v>
      </c>
      <c r="F16" s="523" t="s">
        <v>675</v>
      </c>
      <c r="G16" s="524"/>
      <c r="H16" s="525"/>
      <c r="I16" s="525"/>
      <c r="J16" s="525"/>
      <c r="K16" s="525"/>
      <c r="L16" s="293"/>
      <c r="M16" s="291" t="s">
        <v>669</v>
      </c>
      <c r="N16" s="278" t="s">
        <v>670</v>
      </c>
    </row>
    <row r="17" spans="1:14">
      <c r="A17" s="524"/>
      <c r="B17" s="524"/>
      <c r="C17" s="524"/>
      <c r="D17" s="524"/>
      <c r="E17" s="524" t="s">
        <v>698</v>
      </c>
      <c r="F17" s="524" t="s">
        <v>669</v>
      </c>
      <c r="G17" s="524"/>
      <c r="H17" s="525"/>
      <c r="I17" s="525"/>
      <c r="J17" s="525"/>
      <c r="K17" s="525"/>
      <c r="L17" s="293"/>
      <c r="M17" s="291" t="s">
        <v>676</v>
      </c>
      <c r="N17" s="278" t="s">
        <v>521</v>
      </c>
    </row>
    <row r="18" spans="1:14">
      <c r="A18" s="524"/>
      <c r="B18" s="524"/>
      <c r="C18" s="524"/>
      <c r="D18" s="524"/>
      <c r="E18" s="524" t="s">
        <v>699</v>
      </c>
      <c r="F18" s="524"/>
      <c r="G18" s="524"/>
      <c r="H18" s="525"/>
      <c r="I18" s="525"/>
      <c r="J18" s="525"/>
      <c r="K18" s="525"/>
      <c r="L18" s="293"/>
      <c r="M18" s="291" t="s">
        <v>681</v>
      </c>
      <c r="N18" s="278" t="s">
        <v>682</v>
      </c>
    </row>
    <row r="19" spans="1:14">
      <c r="A19" s="524"/>
      <c r="B19" s="524"/>
      <c r="C19" s="524"/>
      <c r="D19" s="524"/>
      <c r="E19" s="524" t="s">
        <v>700</v>
      </c>
      <c r="F19" s="524"/>
      <c r="G19" s="524"/>
      <c r="H19" s="525"/>
      <c r="I19" s="525"/>
      <c r="J19" s="525"/>
      <c r="K19" s="525"/>
      <c r="L19" s="293"/>
      <c r="M19" s="291" t="s">
        <v>686</v>
      </c>
      <c r="N19" s="278"/>
    </row>
    <row r="20" spans="1:14">
      <c r="A20" s="524"/>
      <c r="B20" s="524"/>
      <c r="C20" s="524"/>
      <c r="D20" s="524"/>
      <c r="E20" s="524" t="s">
        <v>701</v>
      </c>
      <c r="F20" s="520" t="s">
        <v>661</v>
      </c>
      <c r="G20" s="520" t="s">
        <v>662</v>
      </c>
      <c r="H20" s="522">
        <v>2000000</v>
      </c>
      <c r="I20" s="522">
        <v>2000000</v>
      </c>
      <c r="J20" s="522">
        <v>2000000</v>
      </c>
      <c r="K20" s="522">
        <v>2000000</v>
      </c>
      <c r="L20" s="411" t="s">
        <v>663</v>
      </c>
      <c r="M20" s="291" t="s">
        <v>691</v>
      </c>
      <c r="N20" s="278" t="s">
        <v>24</v>
      </c>
    </row>
    <row r="21" spans="1:14">
      <c r="A21" s="524"/>
      <c r="B21" s="524"/>
      <c r="C21" s="524"/>
      <c r="D21" s="524"/>
      <c r="E21" s="524" t="s">
        <v>702</v>
      </c>
      <c r="F21" s="524" t="s">
        <v>667</v>
      </c>
      <c r="G21" s="524" t="s">
        <v>668</v>
      </c>
      <c r="H21" s="525"/>
      <c r="I21" s="525"/>
      <c r="J21" s="525"/>
      <c r="K21" s="525"/>
      <c r="L21" s="293"/>
      <c r="M21" s="291"/>
      <c r="N21" s="278" t="s">
        <v>670</v>
      </c>
    </row>
    <row r="22" spans="1:14">
      <c r="A22" s="524"/>
      <c r="B22" s="524"/>
      <c r="C22" s="524"/>
      <c r="D22" s="524"/>
      <c r="E22" s="524" t="s">
        <v>703</v>
      </c>
      <c r="F22" s="523" t="s">
        <v>675</v>
      </c>
      <c r="G22" s="524"/>
      <c r="H22" s="525"/>
      <c r="I22" s="525"/>
      <c r="J22" s="525"/>
      <c r="K22" s="525"/>
      <c r="L22" s="293"/>
      <c r="M22" s="526"/>
      <c r="N22" s="278" t="s">
        <v>521</v>
      </c>
    </row>
    <row r="23" spans="1:14">
      <c r="A23" s="527"/>
      <c r="B23" s="527"/>
      <c r="C23" s="527"/>
      <c r="D23" s="527"/>
      <c r="E23" s="527" t="s">
        <v>704</v>
      </c>
      <c r="F23" s="527" t="s">
        <v>669</v>
      </c>
      <c r="G23" s="527"/>
      <c r="H23" s="528"/>
      <c r="I23" s="528"/>
      <c r="J23" s="528"/>
      <c r="K23" s="528"/>
      <c r="L23" s="527"/>
      <c r="M23" s="528"/>
      <c r="N23" s="401" t="s">
        <v>682</v>
      </c>
    </row>
    <row r="24" spans="1:14">
      <c r="A24" s="529"/>
      <c r="B24" s="529"/>
      <c r="C24" s="529"/>
      <c r="D24" s="529"/>
      <c r="E24" s="529"/>
      <c r="F24" s="529"/>
      <c r="G24" s="529"/>
      <c r="H24" s="530"/>
      <c r="I24" s="530"/>
      <c r="J24" s="530"/>
      <c r="K24" s="530"/>
      <c r="L24" s="529"/>
      <c r="M24" s="530"/>
      <c r="N24" s="531"/>
    </row>
    <row r="25" spans="1:14">
      <c r="A25" s="529"/>
      <c r="B25" s="529"/>
      <c r="C25" s="529"/>
      <c r="D25" s="529"/>
      <c r="E25" s="529"/>
      <c r="F25" s="529"/>
      <c r="G25" s="529"/>
      <c r="H25" s="530"/>
      <c r="I25" s="530"/>
      <c r="J25" s="530"/>
      <c r="K25" s="530"/>
      <c r="L25" s="529"/>
      <c r="M25" s="530"/>
      <c r="N25" s="531"/>
    </row>
    <row r="26" spans="1:14" ht="23.25">
      <c r="A26" s="780" t="s">
        <v>705</v>
      </c>
      <c r="B26" s="780"/>
      <c r="C26" s="780"/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9"/>
    </row>
    <row r="27" spans="1:14" ht="23.25">
      <c r="A27" s="780" t="s">
        <v>526</v>
      </c>
      <c r="B27" s="780"/>
      <c r="C27" s="780"/>
      <c r="D27" s="780"/>
      <c r="E27" s="780"/>
      <c r="F27" s="780"/>
      <c r="G27" s="780"/>
      <c r="H27" s="780"/>
      <c r="I27" s="780"/>
      <c r="J27" s="780"/>
      <c r="K27" s="780"/>
      <c r="L27" s="780"/>
      <c r="M27" s="780"/>
      <c r="N27" s="780"/>
    </row>
    <row r="28" spans="1:14" ht="23.25">
      <c r="A28" s="780" t="s">
        <v>527</v>
      </c>
      <c r="B28" s="780"/>
      <c r="C28" s="780"/>
      <c r="D28" s="780"/>
      <c r="E28" s="780"/>
      <c r="F28" s="780"/>
      <c r="G28" s="780"/>
      <c r="H28" s="780"/>
      <c r="I28" s="780"/>
      <c r="J28" s="780"/>
      <c r="K28" s="780"/>
      <c r="L28" s="780"/>
      <c r="M28" s="780"/>
      <c r="N28" s="780"/>
    </row>
    <row r="29" spans="1:14" ht="23.25">
      <c r="A29" s="781" t="s">
        <v>532</v>
      </c>
      <c r="B29" s="781"/>
      <c r="C29" s="781"/>
      <c r="D29" s="781"/>
      <c r="E29" s="781"/>
      <c r="F29" s="781"/>
      <c r="G29" s="781"/>
      <c r="H29" s="781"/>
      <c r="I29" s="781"/>
      <c r="J29" s="781"/>
      <c r="K29" s="781"/>
      <c r="L29" s="781"/>
      <c r="M29" s="781"/>
      <c r="N29" s="782"/>
    </row>
    <row r="30" spans="1:14">
      <c r="A30" s="514" t="s">
        <v>648</v>
      </c>
      <c r="B30" s="514" t="s">
        <v>4</v>
      </c>
      <c r="C30" s="515" t="s">
        <v>4</v>
      </c>
      <c r="D30" s="515" t="s">
        <v>511</v>
      </c>
      <c r="E30" s="514"/>
      <c r="F30" s="514"/>
      <c r="G30" s="515" t="s">
        <v>18</v>
      </c>
      <c r="H30" s="783" t="s">
        <v>520</v>
      </c>
      <c r="I30" s="784"/>
      <c r="J30" s="784"/>
      <c r="K30" s="785"/>
      <c r="L30" s="515" t="s">
        <v>26</v>
      </c>
      <c r="M30" s="515" t="s">
        <v>649</v>
      </c>
      <c r="N30" s="514" t="s">
        <v>521</v>
      </c>
    </row>
    <row r="31" spans="1:14">
      <c r="A31" s="516" t="s">
        <v>650</v>
      </c>
      <c r="B31" s="516" t="s">
        <v>651</v>
      </c>
      <c r="C31" s="517" t="s">
        <v>47</v>
      </c>
      <c r="D31" s="517" t="s">
        <v>652</v>
      </c>
      <c r="E31" s="517" t="s">
        <v>15</v>
      </c>
      <c r="F31" s="516" t="s">
        <v>16</v>
      </c>
      <c r="G31" s="517" t="s">
        <v>530</v>
      </c>
      <c r="H31" s="517">
        <v>61</v>
      </c>
      <c r="I31" s="517">
        <v>62</v>
      </c>
      <c r="J31" s="517">
        <v>63</v>
      </c>
      <c r="K31" s="517">
        <v>64</v>
      </c>
      <c r="L31" s="517" t="s">
        <v>653</v>
      </c>
      <c r="M31" s="517" t="s">
        <v>654</v>
      </c>
      <c r="N31" s="516" t="s">
        <v>655</v>
      </c>
    </row>
    <row r="32" spans="1:14">
      <c r="A32" s="518" t="s">
        <v>528</v>
      </c>
      <c r="B32" s="518" t="s">
        <v>656</v>
      </c>
      <c r="C32" s="519" t="s">
        <v>657</v>
      </c>
      <c r="D32" s="519" t="s">
        <v>7</v>
      </c>
      <c r="E32" s="518"/>
      <c r="F32" s="518"/>
      <c r="G32" s="519" t="s">
        <v>531</v>
      </c>
      <c r="H32" s="518"/>
      <c r="I32" s="518"/>
      <c r="J32" s="518"/>
      <c r="K32" s="518"/>
      <c r="L32" s="519"/>
      <c r="M32" s="519" t="s">
        <v>22</v>
      </c>
      <c r="N32" s="518"/>
    </row>
    <row r="33" spans="1:14">
      <c r="A33" s="520" t="s">
        <v>658</v>
      </c>
      <c r="B33" s="520" t="s">
        <v>658</v>
      </c>
      <c r="C33" s="520" t="s">
        <v>658</v>
      </c>
      <c r="D33" s="521" t="s">
        <v>659</v>
      </c>
      <c r="E33" s="520" t="s">
        <v>706</v>
      </c>
      <c r="F33" s="520" t="s">
        <v>661</v>
      </c>
      <c r="G33" s="520" t="s">
        <v>662</v>
      </c>
      <c r="H33" s="522">
        <v>2000000</v>
      </c>
      <c r="I33" s="522">
        <v>2000000</v>
      </c>
      <c r="J33" s="522">
        <v>2000000</v>
      </c>
      <c r="K33" s="522">
        <v>2000000</v>
      </c>
      <c r="L33" s="411" t="s">
        <v>663</v>
      </c>
      <c r="M33" s="298" t="s">
        <v>662</v>
      </c>
      <c r="N33" s="286" t="s">
        <v>24</v>
      </c>
    </row>
    <row r="34" spans="1:14">
      <c r="A34" s="523" t="s">
        <v>664</v>
      </c>
      <c r="B34" s="523" t="s">
        <v>529</v>
      </c>
      <c r="C34" s="523" t="s">
        <v>529</v>
      </c>
      <c r="D34" s="524" t="s">
        <v>665</v>
      </c>
      <c r="E34" s="524" t="s">
        <v>707</v>
      </c>
      <c r="F34" s="524" t="s">
        <v>667</v>
      </c>
      <c r="G34" s="524" t="s">
        <v>668</v>
      </c>
      <c r="H34" s="525"/>
      <c r="I34" s="525"/>
      <c r="J34" s="525"/>
      <c r="K34" s="525"/>
      <c r="L34" s="293"/>
      <c r="M34" s="291" t="s">
        <v>669</v>
      </c>
      <c r="N34" s="278" t="s">
        <v>670</v>
      </c>
    </row>
    <row r="35" spans="1:14">
      <c r="A35" s="524" t="s">
        <v>671</v>
      </c>
      <c r="B35" s="524" t="s">
        <v>672</v>
      </c>
      <c r="C35" s="524" t="s">
        <v>672</v>
      </c>
      <c r="D35" s="524" t="s">
        <v>673</v>
      </c>
      <c r="E35" s="523" t="s">
        <v>708</v>
      </c>
      <c r="F35" s="523" t="s">
        <v>675</v>
      </c>
      <c r="G35" s="523"/>
      <c r="H35" s="525"/>
      <c r="I35" s="525"/>
      <c r="J35" s="525"/>
      <c r="K35" s="525"/>
      <c r="L35" s="293"/>
      <c r="M35" s="291" t="s">
        <v>676</v>
      </c>
      <c r="N35" s="278" t="s">
        <v>521</v>
      </c>
    </row>
    <row r="36" spans="1:14">
      <c r="A36" s="524" t="s">
        <v>677</v>
      </c>
      <c r="B36" s="524" t="s">
        <v>678</v>
      </c>
      <c r="C36" s="524" t="s">
        <v>678</v>
      </c>
      <c r="D36" s="524" t="s">
        <v>679</v>
      </c>
      <c r="E36" s="524" t="s">
        <v>709</v>
      </c>
      <c r="F36" s="524" t="s">
        <v>669</v>
      </c>
      <c r="G36" s="524"/>
      <c r="H36" s="525"/>
      <c r="I36" s="525"/>
      <c r="J36" s="525"/>
      <c r="K36" s="525"/>
      <c r="L36" s="293"/>
      <c r="M36" s="291" t="s">
        <v>681</v>
      </c>
      <c r="N36" s="278" t="s">
        <v>682</v>
      </c>
    </row>
    <row r="37" spans="1:14">
      <c r="A37" s="524" t="s">
        <v>683</v>
      </c>
      <c r="B37" s="524" t="s">
        <v>684</v>
      </c>
      <c r="C37" s="524" t="s">
        <v>684</v>
      </c>
      <c r="D37" s="524" t="s">
        <v>685</v>
      </c>
      <c r="E37" s="524" t="s">
        <v>710</v>
      </c>
      <c r="F37" s="524"/>
      <c r="G37" s="524"/>
      <c r="H37" s="525"/>
      <c r="I37" s="525"/>
      <c r="J37" s="525"/>
      <c r="K37" s="525"/>
      <c r="L37" s="293"/>
      <c r="M37" s="291" t="s">
        <v>686</v>
      </c>
      <c r="N37" s="278"/>
    </row>
    <row r="38" spans="1:14">
      <c r="A38" s="524" t="s">
        <v>687</v>
      </c>
      <c r="B38" s="524" t="s">
        <v>688</v>
      </c>
      <c r="C38" s="524" t="s">
        <v>688</v>
      </c>
      <c r="D38" s="524" t="s">
        <v>689</v>
      </c>
      <c r="E38" s="524" t="s">
        <v>711</v>
      </c>
      <c r="F38" s="523" t="s">
        <v>661</v>
      </c>
      <c r="G38" s="524"/>
      <c r="H38" s="525"/>
      <c r="I38" s="525"/>
      <c r="J38" s="525"/>
      <c r="K38" s="525"/>
      <c r="L38" s="293"/>
      <c r="M38" s="291" t="s">
        <v>691</v>
      </c>
      <c r="N38" s="278"/>
    </row>
    <row r="39" spans="1:14">
      <c r="A39" s="523"/>
      <c r="B39" s="524" t="s">
        <v>692</v>
      </c>
      <c r="C39" s="524" t="s">
        <v>692</v>
      </c>
      <c r="D39" s="524" t="s">
        <v>693</v>
      </c>
      <c r="E39" s="524" t="s">
        <v>712</v>
      </c>
      <c r="F39" s="524" t="s">
        <v>667</v>
      </c>
      <c r="G39" s="524"/>
      <c r="H39" s="525"/>
      <c r="I39" s="525"/>
      <c r="J39" s="525"/>
      <c r="K39" s="525"/>
      <c r="L39" s="293"/>
      <c r="M39" s="291"/>
      <c r="N39" s="278"/>
    </row>
    <row r="40" spans="1:14">
      <c r="A40" s="523"/>
      <c r="B40" s="524" t="s">
        <v>695</v>
      </c>
      <c r="C40" s="524" t="s">
        <v>695</v>
      </c>
      <c r="D40" s="524" t="s">
        <v>696</v>
      </c>
      <c r="E40" s="524" t="s">
        <v>657</v>
      </c>
      <c r="F40" s="523" t="s">
        <v>675</v>
      </c>
      <c r="G40" s="524"/>
      <c r="H40" s="525"/>
      <c r="I40" s="525"/>
      <c r="J40" s="525"/>
      <c r="K40" s="525"/>
      <c r="L40" s="293"/>
      <c r="M40" s="291"/>
      <c r="N40" s="278"/>
    </row>
    <row r="41" spans="1:14">
      <c r="A41" s="524"/>
      <c r="B41" s="524"/>
      <c r="C41" s="524"/>
      <c r="D41" s="524"/>
      <c r="E41" s="524" t="s">
        <v>713</v>
      </c>
      <c r="F41" s="524" t="s">
        <v>669</v>
      </c>
      <c r="G41" s="520" t="s">
        <v>662</v>
      </c>
      <c r="H41" s="522">
        <v>2000000</v>
      </c>
      <c r="I41" s="522">
        <v>2000000</v>
      </c>
      <c r="J41" s="522">
        <v>2000000</v>
      </c>
      <c r="K41" s="522">
        <v>2000000</v>
      </c>
      <c r="L41" s="411" t="s">
        <v>663</v>
      </c>
      <c r="M41" s="298" t="s">
        <v>662</v>
      </c>
      <c r="N41" s="286" t="s">
        <v>24</v>
      </c>
    </row>
    <row r="42" spans="1:14">
      <c r="A42" s="524"/>
      <c r="B42" s="524"/>
      <c r="C42" s="524"/>
      <c r="D42" s="524"/>
      <c r="E42" s="524" t="s">
        <v>714</v>
      </c>
      <c r="F42" s="524"/>
      <c r="G42" s="524" t="s">
        <v>668</v>
      </c>
      <c r="H42" s="525"/>
      <c r="I42" s="525"/>
      <c r="J42" s="525"/>
      <c r="K42" s="525"/>
      <c r="L42" s="293"/>
      <c r="M42" s="291" t="s">
        <v>669</v>
      </c>
      <c r="N42" s="278" t="s">
        <v>670</v>
      </c>
    </row>
    <row r="43" spans="1:14">
      <c r="A43" s="524"/>
      <c r="B43" s="524"/>
      <c r="C43" s="524"/>
      <c r="D43" s="524"/>
      <c r="E43" s="524" t="s">
        <v>715</v>
      </c>
      <c r="F43" s="524"/>
      <c r="G43" s="524"/>
      <c r="H43" s="525"/>
      <c r="I43" s="525"/>
      <c r="J43" s="525"/>
      <c r="K43" s="525"/>
      <c r="L43" s="293"/>
      <c r="M43" s="291" t="s">
        <v>676</v>
      </c>
      <c r="N43" s="278" t="s">
        <v>521</v>
      </c>
    </row>
    <row r="44" spans="1:14">
      <c r="A44" s="524"/>
      <c r="B44" s="524"/>
      <c r="C44" s="524"/>
      <c r="D44" s="524"/>
      <c r="E44" s="524" t="s">
        <v>716</v>
      </c>
      <c r="F44" s="524"/>
      <c r="G44" s="524"/>
      <c r="H44" s="525"/>
      <c r="I44" s="525"/>
      <c r="J44" s="525"/>
      <c r="K44" s="525"/>
      <c r="L44" s="293"/>
      <c r="M44" s="291" t="s">
        <v>681</v>
      </c>
      <c r="N44" s="278" t="s">
        <v>682</v>
      </c>
    </row>
    <row r="45" spans="1:14">
      <c r="A45" s="524"/>
      <c r="B45" s="524"/>
      <c r="C45" s="524"/>
      <c r="D45" s="524"/>
      <c r="E45" s="524" t="s">
        <v>717</v>
      </c>
      <c r="F45" s="524"/>
      <c r="G45" s="524"/>
      <c r="H45" s="525"/>
      <c r="I45" s="525"/>
      <c r="J45" s="525"/>
      <c r="K45" s="525"/>
      <c r="L45" s="293"/>
      <c r="M45" s="291" t="s">
        <v>686</v>
      </c>
      <c r="N45" s="278"/>
    </row>
    <row r="46" spans="1:14">
      <c r="A46" s="527"/>
      <c r="B46" s="527"/>
      <c r="C46" s="527"/>
      <c r="D46" s="527"/>
      <c r="E46" s="527" t="s">
        <v>718</v>
      </c>
      <c r="F46" s="527"/>
      <c r="G46" s="527"/>
      <c r="H46" s="528"/>
      <c r="I46" s="528"/>
      <c r="J46" s="528"/>
      <c r="K46" s="528"/>
      <c r="L46" s="366"/>
      <c r="M46" s="395" t="s">
        <v>691</v>
      </c>
      <c r="N46" s="532"/>
    </row>
    <row r="47" spans="1:14" ht="23.25">
      <c r="A47" s="533"/>
      <c r="B47" s="533"/>
      <c r="C47" s="533"/>
      <c r="D47" s="533"/>
      <c r="E47" s="533"/>
      <c r="F47" s="533"/>
      <c r="G47" s="533"/>
      <c r="H47" s="533"/>
      <c r="I47" s="533"/>
      <c r="J47" s="533"/>
      <c r="K47" s="533"/>
      <c r="L47" s="533"/>
      <c r="M47" s="533"/>
      <c r="N47" s="533"/>
    </row>
    <row r="48" spans="1:14" ht="23.25">
      <c r="A48" s="533"/>
      <c r="B48" s="533"/>
      <c r="C48" s="533"/>
      <c r="D48" s="533"/>
      <c r="E48" s="533"/>
      <c r="F48" s="533"/>
      <c r="G48" s="533"/>
      <c r="H48" s="533"/>
      <c r="I48" s="533"/>
      <c r="J48" s="533"/>
      <c r="K48" s="533"/>
      <c r="L48" s="533"/>
      <c r="M48" s="533"/>
      <c r="N48" s="533"/>
    </row>
    <row r="49" spans="1:14" ht="23.25">
      <c r="A49" s="533"/>
      <c r="B49" s="533"/>
      <c r="C49" s="533"/>
      <c r="D49" s="533"/>
      <c r="E49" s="533"/>
      <c r="F49" s="533"/>
      <c r="G49" s="533"/>
      <c r="H49" s="533"/>
      <c r="I49" s="533"/>
      <c r="J49" s="533"/>
      <c r="K49" s="533"/>
      <c r="L49" s="533"/>
      <c r="M49" s="533"/>
      <c r="N49" s="533"/>
    </row>
    <row r="50" spans="1:14" ht="23.25">
      <c r="A50" s="533"/>
      <c r="B50" s="533" t="s">
        <v>719</v>
      </c>
      <c r="C50" s="533"/>
      <c r="D50" s="533"/>
      <c r="E50" s="533" t="s">
        <v>720</v>
      </c>
      <c r="F50" s="533"/>
      <c r="G50" s="533"/>
      <c r="H50" s="533"/>
      <c r="I50" s="533" t="s">
        <v>721</v>
      </c>
      <c r="J50" s="533"/>
      <c r="K50" s="533"/>
      <c r="L50" s="533" t="s">
        <v>722</v>
      </c>
      <c r="M50" s="533"/>
      <c r="N50" s="533"/>
    </row>
    <row r="51" spans="1:14" ht="23.25">
      <c r="A51" s="533"/>
      <c r="B51" s="533" t="s">
        <v>723</v>
      </c>
      <c r="C51" s="533"/>
      <c r="D51" s="533"/>
      <c r="E51" s="533"/>
      <c r="F51" s="533"/>
      <c r="G51" s="533"/>
      <c r="H51" s="533"/>
      <c r="I51" s="533" t="s">
        <v>724</v>
      </c>
      <c r="J51" s="533"/>
      <c r="K51" s="533"/>
      <c r="L51" s="533"/>
      <c r="M51" s="533"/>
      <c r="N51" s="533"/>
    </row>
    <row r="52" spans="1:14" ht="23.25">
      <c r="A52" s="533"/>
      <c r="B52" s="533" t="s">
        <v>725</v>
      </c>
      <c r="C52" s="533"/>
      <c r="D52" s="533"/>
      <c r="E52" s="533"/>
      <c r="F52" s="533"/>
      <c r="G52" s="533"/>
      <c r="H52" s="533"/>
      <c r="I52" s="533" t="s">
        <v>726</v>
      </c>
      <c r="J52" s="533"/>
      <c r="K52" s="533"/>
      <c r="L52" s="533"/>
      <c r="M52" s="533"/>
      <c r="N52" s="533"/>
    </row>
    <row r="53" spans="1:14" ht="23.25">
      <c r="A53" s="533"/>
      <c r="B53" s="533"/>
      <c r="C53" s="533"/>
      <c r="D53" s="533"/>
      <c r="E53" s="533"/>
      <c r="F53" s="533"/>
      <c r="G53" s="533"/>
      <c r="H53" s="533"/>
      <c r="I53" s="533"/>
      <c r="J53" s="533"/>
      <c r="K53" s="533"/>
      <c r="L53" s="533"/>
      <c r="M53" s="533"/>
      <c r="N53" s="533"/>
    </row>
    <row r="54" spans="1:14" ht="23.25">
      <c r="A54" s="533"/>
      <c r="B54" s="533" t="s">
        <v>727</v>
      </c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N54" s="533"/>
    </row>
    <row r="55" spans="1:14" ht="23.25">
      <c r="A55" s="533"/>
      <c r="B55" s="533"/>
      <c r="C55" s="533"/>
      <c r="D55" s="533"/>
      <c r="E55" s="533"/>
      <c r="F55" s="533"/>
      <c r="G55" s="533"/>
      <c r="H55" s="533"/>
      <c r="I55" s="533"/>
      <c r="J55" s="533"/>
      <c r="K55" s="533"/>
      <c r="L55" s="533"/>
      <c r="M55" s="533"/>
      <c r="N55" s="533"/>
    </row>
    <row r="56" spans="1:14" ht="23.25">
      <c r="A56" s="533"/>
      <c r="B56" s="533" t="s">
        <v>728</v>
      </c>
      <c r="C56" s="533"/>
      <c r="D56" s="533"/>
      <c r="E56" s="533"/>
      <c r="F56" s="533"/>
      <c r="G56" s="533"/>
      <c r="H56" s="533"/>
      <c r="I56" s="533" t="s">
        <v>729</v>
      </c>
      <c r="J56" s="533"/>
      <c r="K56" s="533"/>
      <c r="L56" s="533"/>
      <c r="M56" s="533"/>
      <c r="N56" s="533"/>
    </row>
    <row r="57" spans="1:14" ht="23.25">
      <c r="A57" s="533"/>
      <c r="B57" s="533" t="s">
        <v>730</v>
      </c>
      <c r="C57" s="533"/>
      <c r="D57" s="533"/>
      <c r="E57" s="533"/>
      <c r="F57" s="533"/>
      <c r="G57" s="533"/>
      <c r="H57" s="533"/>
      <c r="I57" s="533" t="s">
        <v>731</v>
      </c>
      <c r="J57" s="533"/>
      <c r="K57" s="533"/>
      <c r="L57" s="533"/>
      <c r="M57" s="533"/>
      <c r="N57" s="533"/>
    </row>
    <row r="58" spans="1:14" ht="23.25">
      <c r="A58" s="533"/>
      <c r="B58" s="533" t="s">
        <v>732</v>
      </c>
      <c r="C58" s="533"/>
      <c r="D58" s="533"/>
      <c r="E58" s="533"/>
      <c r="F58" s="533"/>
      <c r="G58" s="533"/>
      <c r="H58" s="533"/>
      <c r="I58" s="533" t="s">
        <v>733</v>
      </c>
      <c r="J58" s="533"/>
      <c r="K58" s="533"/>
      <c r="L58" s="533"/>
      <c r="M58" s="533"/>
      <c r="N58" s="533"/>
    </row>
    <row r="59" spans="1:14" ht="24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</row>
    <row r="60" spans="1:14">
      <c r="A60" s="255"/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</row>
    <row r="61" spans="1:14">
      <c r="A61" s="255"/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</row>
    <row r="62" spans="1:14">
      <c r="A62" s="255"/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</row>
    <row r="63" spans="1:14">
      <c r="A63" s="255"/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</row>
    <row r="64" spans="1:14">
      <c r="A64" s="255"/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</row>
    <row r="65" spans="1:14">
      <c r="A65" s="255"/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</row>
    <row r="66" spans="1:14">
      <c r="A66" s="255"/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</row>
  </sheetData>
  <mergeCells count="10">
    <mergeCell ref="A2:N2"/>
    <mergeCell ref="A27:N27"/>
    <mergeCell ref="A28:N28"/>
    <mergeCell ref="A29:N29"/>
    <mergeCell ref="H30:K30"/>
    <mergeCell ref="A3:N3"/>
    <mergeCell ref="A4:N4"/>
    <mergeCell ref="A5:N5"/>
    <mergeCell ref="H6:K6"/>
    <mergeCell ref="A26:N26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view="pageBreakPreview" topLeftCell="A67" zoomScale="60" zoomScaleNormal="100" workbookViewId="0">
      <selection activeCell="S19" sqref="S19"/>
    </sheetView>
  </sheetViews>
  <sheetFormatPr defaultRowHeight="21.75"/>
  <cols>
    <col min="1" max="1" width="4.28515625" customWidth="1"/>
    <col min="2" max="2" width="18.85546875" customWidth="1"/>
    <col min="3" max="3" width="17.140625" customWidth="1"/>
    <col min="4" max="4" width="15.7109375" customWidth="1"/>
    <col min="5" max="5" width="14.7109375" customWidth="1"/>
    <col min="6" max="6" width="20.28515625" customWidth="1"/>
    <col min="7" max="7" width="8.7109375" customWidth="1"/>
    <col min="8" max="8" width="8" customWidth="1"/>
    <col min="9" max="9" width="8.7109375" customWidth="1"/>
    <col min="11" max="11" width="13.42578125" customWidth="1"/>
    <col min="12" max="12" width="1.140625" customWidth="1"/>
    <col min="13" max="15" width="9.140625" hidden="1" customWidth="1"/>
  </cols>
  <sheetData>
    <row r="1" spans="1:15" ht="24">
      <c r="B1" s="73"/>
      <c r="C1" s="73"/>
      <c r="D1" s="73"/>
      <c r="E1" s="73"/>
      <c r="F1" s="73"/>
      <c r="G1" s="73"/>
      <c r="H1" s="73"/>
      <c r="I1" s="73"/>
      <c r="J1" s="73"/>
      <c r="K1" s="242" t="s">
        <v>581</v>
      </c>
      <c r="O1" s="217" t="s">
        <v>9</v>
      </c>
    </row>
    <row r="2" spans="1:15" ht="23.25" customHeight="1">
      <c r="A2" s="721" t="s">
        <v>536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</row>
    <row r="3" spans="1:15" ht="23.25" customHeight="1">
      <c r="A3" s="721" t="s">
        <v>576</v>
      </c>
      <c r="B3" s="721"/>
      <c r="C3" s="721"/>
      <c r="D3" s="721"/>
      <c r="E3" s="721"/>
      <c r="F3" s="721"/>
      <c r="G3" s="721"/>
      <c r="H3" s="721"/>
      <c r="I3" s="721"/>
      <c r="J3" s="721"/>
      <c r="K3" s="721"/>
    </row>
    <row r="4" spans="1:15" ht="24" customHeight="1">
      <c r="A4" s="722" t="s">
        <v>44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</row>
    <row r="5" spans="1:15" ht="22.5" customHeight="1">
      <c r="A5" s="723" t="s">
        <v>14</v>
      </c>
      <c r="B5" s="723" t="s">
        <v>511</v>
      </c>
      <c r="C5" s="723" t="s">
        <v>537</v>
      </c>
      <c r="D5" s="723" t="s">
        <v>538</v>
      </c>
      <c r="E5" s="723" t="s">
        <v>16</v>
      </c>
      <c r="F5" s="257" t="s">
        <v>18</v>
      </c>
      <c r="G5" s="723" t="s">
        <v>28</v>
      </c>
      <c r="H5" s="723"/>
      <c r="I5" s="723"/>
      <c r="J5" s="723"/>
      <c r="K5" s="723" t="s">
        <v>578</v>
      </c>
    </row>
    <row r="6" spans="1:15">
      <c r="A6" s="723"/>
      <c r="B6" s="723"/>
      <c r="C6" s="723"/>
      <c r="D6" s="723"/>
      <c r="E6" s="723"/>
      <c r="F6" s="257" t="s">
        <v>577</v>
      </c>
      <c r="G6" s="258">
        <v>2561</v>
      </c>
      <c r="H6" s="258">
        <v>2562</v>
      </c>
      <c r="I6" s="258">
        <v>2563</v>
      </c>
      <c r="J6" s="258">
        <v>2564</v>
      </c>
      <c r="K6" s="723"/>
    </row>
    <row r="7" spans="1:15">
      <c r="A7" s="723"/>
      <c r="B7" s="723"/>
      <c r="C7" s="723"/>
      <c r="D7" s="723"/>
      <c r="E7" s="723"/>
      <c r="F7" s="259"/>
      <c r="G7" s="257" t="s">
        <v>1</v>
      </c>
      <c r="H7" s="257" t="s">
        <v>1</v>
      </c>
      <c r="I7" s="257" t="s">
        <v>1</v>
      </c>
      <c r="J7" s="257" t="s">
        <v>1</v>
      </c>
      <c r="K7" s="723"/>
    </row>
    <row r="8" spans="1:15" ht="48" customHeight="1">
      <c r="A8" s="260">
        <v>1</v>
      </c>
      <c r="B8" s="260" t="s">
        <v>552</v>
      </c>
      <c r="C8" s="260" t="s">
        <v>553</v>
      </c>
      <c r="D8" s="260" t="s">
        <v>554</v>
      </c>
      <c r="E8" s="260" t="s">
        <v>555</v>
      </c>
      <c r="F8" s="260" t="s">
        <v>582</v>
      </c>
      <c r="G8" s="261">
        <v>22500</v>
      </c>
      <c r="H8" s="261">
        <v>22500</v>
      </c>
      <c r="I8" s="261">
        <v>22500</v>
      </c>
      <c r="J8" s="261">
        <v>22500</v>
      </c>
      <c r="K8" s="260" t="s">
        <v>593</v>
      </c>
    </row>
    <row r="9" spans="1:15" ht="40.5">
      <c r="A9" s="260"/>
      <c r="B9" s="260" t="s">
        <v>552</v>
      </c>
      <c r="C9" s="260"/>
      <c r="D9" s="260" t="s">
        <v>556</v>
      </c>
      <c r="E9" s="260" t="s">
        <v>555</v>
      </c>
      <c r="F9" s="260" t="s">
        <v>583</v>
      </c>
      <c r="G9" s="261">
        <v>20000</v>
      </c>
      <c r="H9" s="261">
        <v>20000</v>
      </c>
      <c r="I9" s="261">
        <v>20000</v>
      </c>
      <c r="J9" s="261">
        <v>20000</v>
      </c>
      <c r="K9" s="260" t="s">
        <v>593</v>
      </c>
    </row>
    <row r="10" spans="1:15" ht="67.5" customHeight="1">
      <c r="A10" s="724"/>
      <c r="B10" s="724"/>
      <c r="C10" s="724"/>
      <c r="D10" s="724" t="s">
        <v>557</v>
      </c>
      <c r="E10" s="724" t="s">
        <v>555</v>
      </c>
      <c r="F10" s="724" t="s">
        <v>584</v>
      </c>
      <c r="G10" s="261">
        <v>20000</v>
      </c>
      <c r="H10" s="725">
        <v>20000</v>
      </c>
      <c r="I10" s="725">
        <v>20000</v>
      </c>
      <c r="J10" s="725">
        <v>20000</v>
      </c>
      <c r="K10" s="724" t="s">
        <v>593</v>
      </c>
    </row>
    <row r="11" spans="1:15" ht="22.5" hidden="1" customHeight="1" thickBot="1">
      <c r="A11" s="724"/>
      <c r="B11" s="724"/>
      <c r="C11" s="724"/>
      <c r="D11" s="724"/>
      <c r="E11" s="724"/>
      <c r="F11" s="724"/>
      <c r="G11" s="267"/>
      <c r="H11" s="725"/>
      <c r="I11" s="725"/>
      <c r="J11" s="725"/>
      <c r="K11" s="724"/>
    </row>
    <row r="12" spans="1:15" ht="42.75" customHeight="1">
      <c r="A12" s="724"/>
      <c r="B12" s="724"/>
      <c r="C12" s="724"/>
      <c r="D12" s="724" t="s">
        <v>558</v>
      </c>
      <c r="E12" s="724" t="s">
        <v>555</v>
      </c>
      <c r="F12" s="724" t="s">
        <v>588</v>
      </c>
      <c r="G12" s="725">
        <v>27500</v>
      </c>
      <c r="H12" s="725">
        <v>27500</v>
      </c>
      <c r="I12" s="725">
        <v>27500</v>
      </c>
      <c r="J12" s="725">
        <v>27500</v>
      </c>
      <c r="K12" s="724" t="s">
        <v>593</v>
      </c>
    </row>
    <row r="13" spans="1:15" ht="7.5" customHeight="1">
      <c r="A13" s="724"/>
      <c r="B13" s="724"/>
      <c r="C13" s="724"/>
      <c r="D13" s="724"/>
      <c r="E13" s="724"/>
      <c r="F13" s="724"/>
      <c r="G13" s="725"/>
      <c r="H13" s="725"/>
      <c r="I13" s="725"/>
      <c r="J13" s="725"/>
      <c r="K13" s="724"/>
    </row>
    <row r="14" spans="1:15" ht="64.5" customHeight="1">
      <c r="A14" s="724"/>
      <c r="B14" s="724"/>
      <c r="C14" s="260" t="s">
        <v>559</v>
      </c>
      <c r="D14" s="724" t="s">
        <v>561</v>
      </c>
      <c r="E14" s="724" t="s">
        <v>555</v>
      </c>
      <c r="F14" s="724" t="s">
        <v>585</v>
      </c>
      <c r="G14" s="725">
        <v>22000</v>
      </c>
      <c r="H14" s="725">
        <v>22000</v>
      </c>
      <c r="I14" s="725">
        <v>22000</v>
      </c>
      <c r="J14" s="725">
        <v>22000</v>
      </c>
      <c r="K14" s="724" t="s">
        <v>593</v>
      </c>
    </row>
    <row r="15" spans="1:15" ht="19.5" customHeight="1">
      <c r="A15" s="724"/>
      <c r="B15" s="724"/>
      <c r="C15" s="260" t="s">
        <v>560</v>
      </c>
      <c r="D15" s="724"/>
      <c r="E15" s="724"/>
      <c r="F15" s="724"/>
      <c r="G15" s="725"/>
      <c r="H15" s="725"/>
      <c r="I15" s="725"/>
      <c r="J15" s="725"/>
      <c r="K15" s="724"/>
    </row>
    <row r="16" spans="1:15" ht="19.5" customHeight="1">
      <c r="A16" s="262"/>
      <c r="B16" s="262"/>
      <c r="C16" s="262"/>
      <c r="D16" s="262"/>
      <c r="E16" s="262"/>
      <c r="F16" s="262"/>
      <c r="G16" s="263"/>
      <c r="H16" s="263"/>
      <c r="I16" s="263"/>
      <c r="J16" s="263"/>
      <c r="K16" s="262" t="s">
        <v>645</v>
      </c>
    </row>
    <row r="17" spans="1:15" ht="19.5" customHeight="1">
      <c r="A17" s="262"/>
      <c r="B17" s="262"/>
      <c r="C17" s="262"/>
      <c r="D17" s="262"/>
      <c r="E17" s="262"/>
      <c r="F17" s="262"/>
      <c r="G17" s="263"/>
      <c r="H17" s="263"/>
      <c r="I17" s="263"/>
      <c r="J17" s="263"/>
      <c r="K17" s="262"/>
    </row>
    <row r="18" spans="1:15" ht="19.5" customHeight="1">
      <c r="A18" s="262"/>
      <c r="B18" s="262"/>
      <c r="C18" s="262"/>
      <c r="D18" s="262"/>
      <c r="E18" s="262"/>
      <c r="F18" s="262"/>
      <c r="G18" s="263"/>
      <c r="H18" s="263"/>
      <c r="I18" s="263"/>
      <c r="J18" s="263"/>
      <c r="K18" s="262"/>
    </row>
    <row r="19" spans="1:15" ht="19.5" customHeight="1">
      <c r="A19" s="262"/>
      <c r="B19" s="262"/>
      <c r="C19" s="262"/>
      <c r="D19" s="262"/>
      <c r="E19" s="262"/>
      <c r="F19" s="262"/>
      <c r="G19" s="263"/>
      <c r="H19" s="263"/>
      <c r="I19" s="263"/>
      <c r="J19" s="263"/>
      <c r="K19" s="262"/>
    </row>
    <row r="20" spans="1:15" ht="19.5" customHeight="1">
      <c r="A20" s="262"/>
      <c r="B20" s="262"/>
      <c r="C20" s="262"/>
      <c r="D20" s="262"/>
      <c r="E20" s="262"/>
      <c r="F20" s="262"/>
      <c r="G20" s="263"/>
      <c r="H20" s="263"/>
      <c r="I20" s="263"/>
      <c r="J20" s="263"/>
      <c r="K20" s="262"/>
    </row>
    <row r="21" spans="1:15" ht="19.5" customHeight="1">
      <c r="A21" s="262"/>
      <c r="B21" s="262"/>
      <c r="C21" s="262"/>
      <c r="D21" s="262"/>
      <c r="E21" s="262"/>
      <c r="F21" s="262"/>
      <c r="G21" s="263"/>
      <c r="H21" s="263"/>
      <c r="I21" s="263"/>
      <c r="J21" s="263"/>
      <c r="K21" s="264" t="s">
        <v>581</v>
      </c>
    </row>
    <row r="22" spans="1:15" ht="19.5" customHeight="1">
      <c r="A22" s="262"/>
      <c r="B22" s="262"/>
      <c r="C22" s="262"/>
      <c r="D22" s="262"/>
      <c r="E22" s="262"/>
      <c r="F22" s="262"/>
      <c r="G22" s="263"/>
      <c r="H22" s="263"/>
      <c r="I22" s="263"/>
      <c r="J22" s="263"/>
      <c r="K22" s="265" t="s">
        <v>9</v>
      </c>
    </row>
    <row r="23" spans="1:15">
      <c r="A23" s="723" t="s">
        <v>14</v>
      </c>
      <c r="B23" s="723" t="s">
        <v>511</v>
      </c>
      <c r="C23" s="723" t="s">
        <v>537</v>
      </c>
      <c r="D23" s="723" t="s">
        <v>538</v>
      </c>
      <c r="E23" s="723" t="s">
        <v>16</v>
      </c>
      <c r="F23" s="257" t="s">
        <v>18</v>
      </c>
      <c r="G23" s="723" t="s">
        <v>28</v>
      </c>
      <c r="H23" s="723"/>
      <c r="I23" s="723"/>
      <c r="J23" s="723"/>
      <c r="K23" s="723" t="s">
        <v>578</v>
      </c>
    </row>
    <row r="24" spans="1:15">
      <c r="A24" s="723"/>
      <c r="B24" s="723"/>
      <c r="C24" s="723"/>
      <c r="D24" s="723"/>
      <c r="E24" s="723"/>
      <c r="F24" s="257" t="s">
        <v>577</v>
      </c>
      <c r="G24" s="258">
        <v>2561</v>
      </c>
      <c r="H24" s="258">
        <v>2562</v>
      </c>
      <c r="I24" s="258">
        <v>2563</v>
      </c>
      <c r="J24" s="258">
        <v>2564</v>
      </c>
      <c r="K24" s="723"/>
    </row>
    <row r="25" spans="1:15">
      <c r="A25" s="723"/>
      <c r="B25" s="723"/>
      <c r="C25" s="723"/>
      <c r="D25" s="723"/>
      <c r="E25" s="723"/>
      <c r="F25" s="259"/>
      <c r="G25" s="257" t="s">
        <v>1</v>
      </c>
      <c r="H25" s="257" t="s">
        <v>1</v>
      </c>
      <c r="I25" s="257" t="s">
        <v>1</v>
      </c>
      <c r="J25" s="257" t="s">
        <v>1</v>
      </c>
      <c r="K25" s="723"/>
    </row>
    <row r="26" spans="1:15" ht="60.75">
      <c r="A26" s="260"/>
      <c r="B26" s="260"/>
      <c r="C26" s="260"/>
      <c r="D26" s="260" t="s">
        <v>579</v>
      </c>
      <c r="E26" s="260" t="s">
        <v>555</v>
      </c>
      <c r="F26" s="260" t="s">
        <v>586</v>
      </c>
      <c r="G26" s="261">
        <v>7900</v>
      </c>
      <c r="H26" s="261">
        <v>7900</v>
      </c>
      <c r="I26" s="261">
        <v>7900</v>
      </c>
      <c r="J26" s="261">
        <v>7900</v>
      </c>
      <c r="K26" s="260" t="s">
        <v>593</v>
      </c>
    </row>
    <row r="27" spans="1:15" ht="40.5">
      <c r="A27" s="260">
        <v>2</v>
      </c>
      <c r="B27" s="260"/>
      <c r="C27" s="260"/>
      <c r="D27" s="260" t="s">
        <v>562</v>
      </c>
      <c r="E27" s="260" t="s">
        <v>555</v>
      </c>
      <c r="F27" s="260" t="s">
        <v>587</v>
      </c>
      <c r="G27" s="261">
        <v>16000</v>
      </c>
      <c r="H27" s="261">
        <v>16000</v>
      </c>
      <c r="I27" s="261">
        <v>16000</v>
      </c>
      <c r="J27" s="261">
        <v>16000</v>
      </c>
      <c r="K27" s="260" t="s">
        <v>593</v>
      </c>
    </row>
    <row r="28" spans="1:15" ht="55.5" customHeight="1">
      <c r="A28" s="260"/>
      <c r="B28" s="260" t="s">
        <v>563</v>
      </c>
      <c r="C28" s="260" t="s">
        <v>553</v>
      </c>
      <c r="D28" s="260" t="s">
        <v>554</v>
      </c>
      <c r="E28" s="260" t="s">
        <v>555</v>
      </c>
      <c r="F28" s="260" t="s">
        <v>582</v>
      </c>
      <c r="G28" s="261">
        <v>7500</v>
      </c>
      <c r="H28" s="261">
        <v>7500</v>
      </c>
      <c r="I28" s="261">
        <v>7500</v>
      </c>
      <c r="J28" s="261">
        <v>7500</v>
      </c>
      <c r="K28" s="260" t="s">
        <v>594</v>
      </c>
    </row>
    <row r="29" spans="1:15" ht="40.5">
      <c r="A29" s="260"/>
      <c r="B29" s="260"/>
      <c r="C29" s="260"/>
      <c r="D29" s="260" t="s">
        <v>558</v>
      </c>
      <c r="E29" s="260" t="s">
        <v>555</v>
      </c>
      <c r="F29" s="260" t="s">
        <v>588</v>
      </c>
      <c r="G29" s="261">
        <v>32000</v>
      </c>
      <c r="H29" s="261">
        <v>32000</v>
      </c>
      <c r="I29" s="261">
        <v>32000</v>
      </c>
      <c r="J29" s="261">
        <v>32000</v>
      </c>
      <c r="K29" s="260" t="s">
        <v>594</v>
      </c>
    </row>
    <row r="30" spans="1:15" ht="60.75">
      <c r="A30" s="260"/>
      <c r="B30" s="260"/>
      <c r="C30" s="260"/>
      <c r="D30" s="260" t="s">
        <v>564</v>
      </c>
      <c r="E30" s="260" t="s">
        <v>565</v>
      </c>
      <c r="F30" s="260" t="s">
        <v>584</v>
      </c>
      <c r="G30" s="261">
        <v>6500</v>
      </c>
      <c r="H30" s="261">
        <v>6500</v>
      </c>
      <c r="I30" s="261">
        <v>6500</v>
      </c>
      <c r="J30" s="261">
        <v>6500</v>
      </c>
      <c r="K30" s="260" t="s">
        <v>594</v>
      </c>
      <c r="O30" s="217" t="s">
        <v>9</v>
      </c>
    </row>
    <row r="31" spans="1:15" ht="60.75">
      <c r="A31" s="268"/>
      <c r="B31" s="260"/>
      <c r="C31" s="260"/>
      <c r="D31" s="260" t="s">
        <v>557</v>
      </c>
      <c r="E31" s="260" t="s">
        <v>555</v>
      </c>
      <c r="F31" s="260" t="s">
        <v>584</v>
      </c>
      <c r="G31" s="261">
        <v>15000</v>
      </c>
      <c r="H31" s="261">
        <v>15000</v>
      </c>
      <c r="I31" s="261">
        <v>15000</v>
      </c>
      <c r="J31" s="261">
        <v>15000</v>
      </c>
      <c r="K31" s="260" t="s">
        <v>594</v>
      </c>
    </row>
    <row r="32" spans="1:15" ht="27.75" customHeight="1">
      <c r="A32" s="269"/>
      <c r="B32" s="262"/>
      <c r="C32" s="262"/>
      <c r="D32" s="262"/>
      <c r="E32" s="262"/>
      <c r="F32" s="262"/>
      <c r="G32" s="263"/>
      <c r="H32" s="263"/>
      <c r="I32" s="263"/>
      <c r="J32" s="263"/>
      <c r="K32" s="262" t="s">
        <v>646</v>
      </c>
    </row>
    <row r="33" spans="1:11" ht="3.75" customHeight="1">
      <c r="A33" s="269"/>
      <c r="B33" s="262"/>
      <c r="C33" s="262"/>
      <c r="D33" s="262"/>
      <c r="E33" s="262"/>
      <c r="F33" s="262"/>
      <c r="G33" s="263"/>
      <c r="H33" s="263"/>
      <c r="I33" s="263"/>
      <c r="J33" s="263"/>
      <c r="K33" s="262"/>
    </row>
    <row r="34" spans="1:11" ht="3.75" customHeight="1">
      <c r="A34" s="269"/>
      <c r="B34" s="262"/>
      <c r="C34" s="262"/>
      <c r="D34" s="262"/>
      <c r="E34" s="262"/>
      <c r="F34" s="262"/>
      <c r="G34" s="263"/>
      <c r="H34" s="263"/>
      <c r="I34" s="263"/>
      <c r="J34" s="263"/>
      <c r="K34" s="262"/>
    </row>
    <row r="35" spans="1:11" ht="3.75" customHeight="1">
      <c r="A35" s="269"/>
      <c r="B35" s="262"/>
      <c r="C35" s="262"/>
      <c r="D35" s="262"/>
      <c r="E35" s="262"/>
      <c r="F35" s="262"/>
      <c r="G35" s="263"/>
      <c r="H35" s="263"/>
      <c r="I35" s="263"/>
      <c r="J35" s="263"/>
      <c r="K35" s="262"/>
    </row>
    <row r="36" spans="1:11" ht="3.75" customHeight="1">
      <c r="A36" s="269"/>
      <c r="B36" s="262"/>
      <c r="C36" s="262"/>
      <c r="D36" s="262"/>
      <c r="E36" s="262"/>
      <c r="F36" s="262"/>
      <c r="G36" s="263"/>
      <c r="H36" s="263"/>
      <c r="I36" s="263"/>
      <c r="J36" s="263"/>
      <c r="K36" s="262"/>
    </row>
    <row r="37" spans="1:11" ht="3.75" customHeight="1">
      <c r="A37" s="269"/>
      <c r="B37" s="262"/>
      <c r="C37" s="262"/>
      <c r="D37" s="262"/>
      <c r="E37" s="262"/>
      <c r="F37" s="262"/>
      <c r="G37" s="263"/>
      <c r="H37" s="263"/>
      <c r="I37" s="263"/>
      <c r="J37" s="263"/>
      <c r="K37" s="262"/>
    </row>
    <row r="38" spans="1:11" ht="3.75" customHeight="1">
      <c r="A38" s="269"/>
      <c r="B38" s="262"/>
      <c r="C38" s="262"/>
      <c r="D38" s="262"/>
      <c r="E38" s="262"/>
      <c r="F38" s="262"/>
      <c r="G38" s="263"/>
      <c r="H38" s="263"/>
      <c r="I38" s="263"/>
      <c r="J38" s="263"/>
      <c r="K38" s="262"/>
    </row>
    <row r="39" spans="1:11" ht="3.75" customHeight="1">
      <c r="A39" s="269"/>
      <c r="B39" s="262"/>
      <c r="C39" s="262"/>
      <c r="D39" s="262"/>
      <c r="E39" s="262"/>
      <c r="F39" s="262"/>
      <c r="G39" s="263"/>
      <c r="H39" s="263"/>
      <c r="I39" s="263"/>
      <c r="J39" s="263"/>
      <c r="K39" s="262"/>
    </row>
    <row r="40" spans="1:11" ht="3.75" customHeight="1">
      <c r="A40" s="269"/>
      <c r="B40" s="262"/>
      <c r="C40" s="262"/>
      <c r="D40" s="262"/>
      <c r="E40" s="262"/>
      <c r="F40" s="262"/>
      <c r="G40" s="263"/>
      <c r="H40" s="263"/>
      <c r="I40" s="263"/>
      <c r="J40" s="263"/>
      <c r="K40" s="262"/>
    </row>
    <row r="41" spans="1:11" ht="3.75" customHeight="1">
      <c r="A41" s="269"/>
      <c r="B41" s="262"/>
      <c r="C41" s="262"/>
      <c r="D41" s="262"/>
      <c r="E41" s="262"/>
      <c r="F41" s="262"/>
      <c r="G41" s="263"/>
      <c r="H41" s="263"/>
      <c r="I41" s="263"/>
      <c r="J41" s="263"/>
      <c r="K41" s="262"/>
    </row>
    <row r="42" spans="1:11" ht="3.75" customHeight="1">
      <c r="A42" s="269"/>
      <c r="B42" s="262"/>
      <c r="C42" s="262"/>
      <c r="D42" s="262"/>
      <c r="E42" s="262"/>
      <c r="F42" s="262"/>
      <c r="G42" s="263"/>
      <c r="H42" s="263"/>
      <c r="I42" s="263"/>
      <c r="J42" s="263"/>
      <c r="K42" s="262"/>
    </row>
    <row r="43" spans="1:11" ht="3.75" customHeight="1">
      <c r="A43" s="269"/>
      <c r="B43" s="262"/>
      <c r="C43" s="262"/>
      <c r="D43" s="262"/>
      <c r="E43" s="262"/>
      <c r="F43" s="262"/>
      <c r="G43" s="263"/>
      <c r="H43" s="263"/>
      <c r="I43" s="263"/>
      <c r="J43" s="263"/>
      <c r="K43" s="262"/>
    </row>
    <row r="44" spans="1:11" ht="3.75" customHeight="1">
      <c r="A44" s="269"/>
      <c r="B44" s="262"/>
      <c r="C44" s="262"/>
      <c r="D44" s="262"/>
      <c r="E44" s="262"/>
      <c r="F44" s="262"/>
      <c r="G44" s="263"/>
      <c r="H44" s="263"/>
      <c r="I44" s="263"/>
      <c r="J44" s="263"/>
      <c r="K44" s="262"/>
    </row>
    <row r="45" spans="1:11" ht="3.75" customHeight="1">
      <c r="A45" s="269"/>
      <c r="B45" s="262"/>
      <c r="C45" s="262"/>
      <c r="D45" s="262"/>
      <c r="E45" s="262"/>
      <c r="F45" s="262"/>
      <c r="G45" s="263"/>
      <c r="H45" s="263"/>
      <c r="I45" s="263"/>
      <c r="J45" s="263"/>
      <c r="K45" s="262"/>
    </row>
    <row r="46" spans="1:11" ht="3.75" customHeight="1">
      <c r="A46" s="269"/>
      <c r="B46" s="262"/>
      <c r="C46" s="262"/>
      <c r="D46" s="262"/>
      <c r="E46" s="262"/>
      <c r="F46" s="262"/>
      <c r="G46" s="263"/>
      <c r="H46" s="263"/>
      <c r="I46" s="263"/>
      <c r="J46" s="263"/>
      <c r="K46" s="262"/>
    </row>
    <row r="47" spans="1:11" ht="3.75" customHeight="1">
      <c r="A47" s="269"/>
      <c r="B47" s="262"/>
      <c r="C47" s="262"/>
      <c r="D47" s="262"/>
      <c r="E47" s="262"/>
      <c r="F47" s="262"/>
      <c r="G47" s="263"/>
      <c r="H47" s="263"/>
      <c r="I47" s="263"/>
      <c r="J47" s="263"/>
      <c r="K47" s="262"/>
    </row>
    <row r="48" spans="1:11" ht="3.75" customHeight="1">
      <c r="A48" s="269"/>
      <c r="B48" s="262"/>
      <c r="C48" s="262"/>
      <c r="D48" s="262"/>
      <c r="E48" s="262"/>
      <c r="F48" s="262"/>
      <c r="G48" s="263"/>
      <c r="H48" s="263"/>
      <c r="I48" s="263"/>
      <c r="J48" s="263"/>
      <c r="K48" s="262"/>
    </row>
    <row r="49" spans="1:11" ht="3.75" customHeight="1">
      <c r="A49" s="269"/>
      <c r="B49" s="262"/>
      <c r="C49" s="262"/>
      <c r="D49" s="262"/>
      <c r="E49" s="262"/>
      <c r="F49" s="262"/>
      <c r="G49" s="263"/>
      <c r="H49" s="263"/>
      <c r="I49" s="263"/>
      <c r="J49" s="263"/>
      <c r="K49" s="262"/>
    </row>
    <row r="50" spans="1:11" ht="3.75" customHeight="1">
      <c r="A50" s="269"/>
      <c r="B50" s="262"/>
      <c r="C50" s="262"/>
      <c r="D50" s="262"/>
      <c r="E50" s="262"/>
      <c r="F50" s="262"/>
      <c r="G50" s="263"/>
      <c r="H50" s="263"/>
      <c r="I50" s="263"/>
      <c r="J50" s="263"/>
      <c r="K50" s="262"/>
    </row>
    <row r="51" spans="1:11" ht="3.75" customHeight="1">
      <c r="A51" s="269"/>
      <c r="B51" s="262"/>
      <c r="C51" s="262"/>
      <c r="D51" s="262"/>
      <c r="E51" s="262"/>
      <c r="F51" s="262"/>
      <c r="G51" s="263"/>
      <c r="H51" s="263"/>
      <c r="I51" s="263"/>
      <c r="J51" s="263"/>
      <c r="K51" s="262"/>
    </row>
    <row r="52" spans="1:11" ht="3.75" customHeight="1">
      <c r="A52" s="269"/>
      <c r="B52" s="262"/>
      <c r="C52" s="262"/>
      <c r="D52" s="262"/>
      <c r="E52" s="262"/>
      <c r="F52" s="262"/>
      <c r="G52" s="263"/>
      <c r="H52" s="263"/>
      <c r="I52" s="263"/>
      <c r="J52" s="263"/>
      <c r="K52" s="262"/>
    </row>
    <row r="53" spans="1:11" ht="3.75" customHeight="1">
      <c r="A53" s="269"/>
      <c r="B53" s="262"/>
      <c r="C53" s="262"/>
      <c r="D53" s="262"/>
      <c r="E53" s="262"/>
      <c r="F53" s="262"/>
      <c r="G53" s="263"/>
      <c r="H53" s="263"/>
      <c r="I53" s="263"/>
      <c r="J53" s="263"/>
      <c r="K53" s="262"/>
    </row>
    <row r="54" spans="1:11" ht="3.75" customHeight="1">
      <c r="A54" s="269"/>
      <c r="B54" s="262"/>
      <c r="C54" s="262"/>
      <c r="D54" s="262"/>
      <c r="E54" s="262"/>
      <c r="F54" s="262"/>
      <c r="G54" s="263"/>
      <c r="H54" s="263"/>
      <c r="I54" s="263"/>
      <c r="J54" s="263"/>
      <c r="K54" s="262"/>
    </row>
    <row r="55" spans="1:11" ht="31.5" customHeight="1">
      <c r="A55" s="269"/>
      <c r="B55" s="262"/>
      <c r="C55" s="262"/>
      <c r="D55" s="262"/>
      <c r="E55" s="262"/>
      <c r="F55" s="262"/>
      <c r="G55" s="263"/>
      <c r="H55" s="263"/>
      <c r="I55" s="263"/>
      <c r="J55" s="263"/>
      <c r="K55" s="264" t="s">
        <v>581</v>
      </c>
    </row>
    <row r="56" spans="1:11" ht="35.25" customHeight="1">
      <c r="A56" s="718" t="s">
        <v>14</v>
      </c>
      <c r="B56" s="726" t="s">
        <v>511</v>
      </c>
      <c r="C56" s="723" t="s">
        <v>537</v>
      </c>
      <c r="D56" s="723" t="s">
        <v>538</v>
      </c>
      <c r="E56" s="723" t="s">
        <v>16</v>
      </c>
      <c r="F56" s="257" t="s">
        <v>18</v>
      </c>
      <c r="G56" s="723" t="s">
        <v>28</v>
      </c>
      <c r="H56" s="723"/>
      <c r="I56" s="723"/>
      <c r="J56" s="723"/>
      <c r="K56" s="723" t="s">
        <v>578</v>
      </c>
    </row>
    <row r="57" spans="1:11" ht="26.25" customHeight="1">
      <c r="A57" s="719"/>
      <c r="B57" s="726"/>
      <c r="C57" s="723"/>
      <c r="D57" s="723"/>
      <c r="E57" s="723"/>
      <c r="F57" s="257" t="s">
        <v>577</v>
      </c>
      <c r="G57" s="258">
        <v>2561</v>
      </c>
      <c r="H57" s="258">
        <v>2562</v>
      </c>
      <c r="I57" s="258">
        <v>2563</v>
      </c>
      <c r="J57" s="258">
        <v>2564</v>
      </c>
      <c r="K57" s="723"/>
    </row>
    <row r="58" spans="1:11" s="243" customFormat="1" ht="19.5" customHeight="1">
      <c r="A58" s="720"/>
      <c r="B58" s="726"/>
      <c r="C58" s="723"/>
      <c r="D58" s="723"/>
      <c r="E58" s="723"/>
      <c r="F58" s="259"/>
      <c r="G58" s="257" t="s">
        <v>1</v>
      </c>
      <c r="H58" s="257" t="s">
        <v>1</v>
      </c>
      <c r="I58" s="257" t="s">
        <v>1</v>
      </c>
      <c r="J58" s="257" t="s">
        <v>1</v>
      </c>
      <c r="K58" s="723"/>
    </row>
    <row r="59" spans="1:11">
      <c r="A59" s="270"/>
      <c r="B59" s="727"/>
      <c r="C59" s="260" t="s">
        <v>559</v>
      </c>
      <c r="D59" s="724" t="s">
        <v>566</v>
      </c>
      <c r="E59" s="724" t="s">
        <v>555</v>
      </c>
      <c r="F59" s="724" t="s">
        <v>585</v>
      </c>
      <c r="G59" s="725">
        <v>21000</v>
      </c>
      <c r="H59" s="725">
        <v>21000</v>
      </c>
      <c r="I59" s="725">
        <v>21000</v>
      </c>
      <c r="J59" s="725">
        <v>21000</v>
      </c>
      <c r="K59" s="724" t="s">
        <v>594</v>
      </c>
    </row>
    <row r="60" spans="1:11" ht="37.5" customHeight="1">
      <c r="A60" s="271">
        <v>3</v>
      </c>
      <c r="B60" s="724"/>
      <c r="C60" s="260" t="s">
        <v>560</v>
      </c>
      <c r="D60" s="724"/>
      <c r="E60" s="724"/>
      <c r="F60" s="724"/>
      <c r="G60" s="725"/>
      <c r="H60" s="725"/>
      <c r="I60" s="725"/>
      <c r="J60" s="725"/>
      <c r="K60" s="724"/>
    </row>
    <row r="61" spans="1:11" ht="60.75">
      <c r="A61" s="260"/>
      <c r="B61" s="260"/>
      <c r="C61" s="260"/>
      <c r="D61" s="260" t="s">
        <v>580</v>
      </c>
      <c r="E61" s="260" t="s">
        <v>555</v>
      </c>
      <c r="F61" s="260" t="s">
        <v>555</v>
      </c>
      <c r="G61" s="261">
        <v>22000</v>
      </c>
      <c r="H61" s="261">
        <v>22000</v>
      </c>
      <c r="I61" s="261">
        <v>22000</v>
      </c>
      <c r="J61" s="261">
        <v>22000</v>
      </c>
      <c r="K61" s="260" t="s">
        <v>594</v>
      </c>
    </row>
    <row r="62" spans="1:11" ht="60.75">
      <c r="A62" s="260">
        <v>4</v>
      </c>
      <c r="B62" s="260"/>
      <c r="C62" s="260"/>
      <c r="D62" s="260" t="s">
        <v>579</v>
      </c>
      <c r="E62" s="260" t="s">
        <v>555</v>
      </c>
      <c r="F62" s="260" t="s">
        <v>586</v>
      </c>
      <c r="G62" s="261">
        <v>7900</v>
      </c>
      <c r="H62" s="261">
        <v>7900</v>
      </c>
      <c r="I62" s="261">
        <v>7900</v>
      </c>
      <c r="J62" s="261">
        <v>7900</v>
      </c>
      <c r="K62" s="260" t="s">
        <v>594</v>
      </c>
    </row>
    <row r="63" spans="1:11" ht="40.5">
      <c r="A63" s="260"/>
      <c r="B63" s="260"/>
      <c r="C63" s="260"/>
      <c r="D63" s="260" t="s">
        <v>567</v>
      </c>
      <c r="E63" s="260" t="s">
        <v>555</v>
      </c>
      <c r="F63" s="260" t="s">
        <v>587</v>
      </c>
      <c r="G63" s="261">
        <v>9600</v>
      </c>
      <c r="H63" s="261">
        <v>9600</v>
      </c>
      <c r="I63" s="261">
        <v>9600</v>
      </c>
      <c r="J63" s="261">
        <v>9600</v>
      </c>
      <c r="K63" s="260" t="s">
        <v>594</v>
      </c>
    </row>
    <row r="64" spans="1:11" ht="60.75">
      <c r="A64" s="260"/>
      <c r="B64" s="260" t="s">
        <v>568</v>
      </c>
      <c r="C64" s="260" t="s">
        <v>569</v>
      </c>
      <c r="D64" s="260" t="s">
        <v>570</v>
      </c>
      <c r="E64" s="260" t="s">
        <v>555</v>
      </c>
      <c r="F64" s="260" t="s">
        <v>592</v>
      </c>
      <c r="G64" s="261">
        <v>20000</v>
      </c>
      <c r="H64" s="261">
        <v>20000</v>
      </c>
      <c r="I64" s="261">
        <v>20000</v>
      </c>
      <c r="J64" s="261">
        <v>20000</v>
      </c>
      <c r="K64" s="260" t="s">
        <v>593</v>
      </c>
    </row>
    <row r="65" spans="1:11" ht="40.5">
      <c r="A65" s="260"/>
      <c r="B65" s="260"/>
      <c r="C65" s="260"/>
      <c r="D65" s="260" t="s">
        <v>571</v>
      </c>
      <c r="E65" s="260" t="s">
        <v>555</v>
      </c>
      <c r="F65" s="260" t="s">
        <v>589</v>
      </c>
      <c r="G65" s="261">
        <v>50000</v>
      </c>
      <c r="H65" s="261">
        <v>50000</v>
      </c>
      <c r="I65" s="261">
        <v>50000</v>
      </c>
      <c r="J65" s="261">
        <v>50000</v>
      </c>
      <c r="K65" s="260" t="s">
        <v>593</v>
      </c>
    </row>
    <row r="66" spans="1:11" ht="40.5">
      <c r="A66" s="260"/>
      <c r="B66" s="260" t="s">
        <v>572</v>
      </c>
      <c r="C66" s="260" t="s">
        <v>553</v>
      </c>
      <c r="D66" s="260" t="s">
        <v>554</v>
      </c>
      <c r="E66" s="260" t="s">
        <v>555</v>
      </c>
      <c r="F66" s="260" t="s">
        <v>582</v>
      </c>
      <c r="G66" s="261">
        <v>5000</v>
      </c>
      <c r="H66" s="261">
        <v>5000</v>
      </c>
      <c r="I66" s="261">
        <v>5000</v>
      </c>
      <c r="J66" s="261">
        <v>5000</v>
      </c>
      <c r="K66" s="260" t="s">
        <v>24</v>
      </c>
    </row>
    <row r="67" spans="1:11">
      <c r="A67" s="262"/>
      <c r="B67" s="262"/>
      <c r="C67" s="262"/>
      <c r="D67" s="262"/>
      <c r="E67" s="262"/>
      <c r="F67" s="262"/>
      <c r="G67" s="263"/>
      <c r="H67" s="263"/>
      <c r="I67" s="263"/>
      <c r="J67" s="263"/>
      <c r="K67" s="262" t="s">
        <v>647</v>
      </c>
    </row>
    <row r="68" spans="1:11">
      <c r="A68" s="262"/>
      <c r="B68" s="262"/>
      <c r="C68" s="262"/>
      <c r="D68" s="262"/>
      <c r="E68" s="262"/>
      <c r="F68" s="262"/>
      <c r="G68" s="263"/>
      <c r="H68" s="263"/>
      <c r="I68" s="263"/>
      <c r="J68" s="263"/>
      <c r="K68" s="262"/>
    </row>
    <row r="69" spans="1:11">
      <c r="A69" s="262"/>
      <c r="B69" s="262"/>
      <c r="C69" s="262"/>
      <c r="D69" s="262"/>
      <c r="E69" s="262"/>
      <c r="F69" s="262"/>
      <c r="G69" s="263"/>
      <c r="H69" s="263"/>
      <c r="I69" s="263"/>
      <c r="J69" s="263"/>
      <c r="K69" s="262"/>
    </row>
    <row r="70" spans="1:11" ht="23.25">
      <c r="A70" s="262"/>
      <c r="B70" s="262"/>
      <c r="C70" s="262"/>
      <c r="D70" s="262"/>
      <c r="E70" s="262"/>
      <c r="F70" s="262"/>
      <c r="G70" s="263"/>
      <c r="H70" s="263"/>
      <c r="I70" s="263"/>
      <c r="J70" s="263"/>
      <c r="K70" s="264" t="s">
        <v>581</v>
      </c>
    </row>
    <row r="71" spans="1:11" ht="23.25">
      <c r="A71" s="262"/>
      <c r="B71" s="262"/>
      <c r="C71" s="262"/>
      <c r="D71" s="262"/>
      <c r="E71" s="262"/>
      <c r="F71" s="262"/>
      <c r="G71" s="262"/>
      <c r="H71" s="262"/>
      <c r="I71" s="262"/>
      <c r="J71" s="262"/>
      <c r="K71" s="265" t="s">
        <v>9</v>
      </c>
    </row>
    <row r="72" spans="1:11">
      <c r="A72" s="715" t="s">
        <v>14</v>
      </c>
      <c r="B72" s="723" t="s">
        <v>511</v>
      </c>
      <c r="C72" s="723" t="s">
        <v>537</v>
      </c>
      <c r="D72" s="723" t="s">
        <v>538</v>
      </c>
      <c r="E72" s="723" t="s">
        <v>16</v>
      </c>
      <c r="F72" s="257" t="s">
        <v>18</v>
      </c>
      <c r="G72" s="723" t="s">
        <v>28</v>
      </c>
      <c r="H72" s="723"/>
      <c r="I72" s="723"/>
      <c r="J72" s="723"/>
      <c r="K72" s="723" t="s">
        <v>578</v>
      </c>
    </row>
    <row r="73" spans="1:11">
      <c r="A73" s="716"/>
      <c r="B73" s="723"/>
      <c r="C73" s="723"/>
      <c r="D73" s="723"/>
      <c r="E73" s="723"/>
      <c r="F73" s="257" t="s">
        <v>577</v>
      </c>
      <c r="G73" s="258">
        <v>2561</v>
      </c>
      <c r="H73" s="258">
        <v>2562</v>
      </c>
      <c r="I73" s="258">
        <v>2563</v>
      </c>
      <c r="J73" s="258">
        <v>2564</v>
      </c>
      <c r="K73" s="723"/>
    </row>
    <row r="74" spans="1:11">
      <c r="A74" s="717"/>
      <c r="B74" s="723"/>
      <c r="C74" s="723"/>
      <c r="D74" s="723"/>
      <c r="E74" s="723"/>
      <c r="F74" s="259"/>
      <c r="G74" s="257" t="s">
        <v>1</v>
      </c>
      <c r="H74" s="257" t="s">
        <v>1</v>
      </c>
      <c r="I74" s="257" t="s">
        <v>1</v>
      </c>
      <c r="J74" s="257" t="s">
        <v>1</v>
      </c>
      <c r="K74" s="723"/>
    </row>
    <row r="75" spans="1:11" ht="40.5">
      <c r="A75" s="272"/>
      <c r="B75" s="257"/>
      <c r="C75" s="257"/>
      <c r="D75" s="260" t="s">
        <v>573</v>
      </c>
      <c r="E75" s="260" t="s">
        <v>555</v>
      </c>
      <c r="F75" s="260" t="s">
        <v>584</v>
      </c>
      <c r="G75" s="261">
        <v>5000</v>
      </c>
      <c r="H75" s="261">
        <v>5000</v>
      </c>
      <c r="I75" s="261">
        <v>5000</v>
      </c>
      <c r="J75" s="261">
        <v>5000</v>
      </c>
      <c r="K75" s="260" t="s">
        <v>24</v>
      </c>
    </row>
    <row r="76" spans="1:11" ht="40.5">
      <c r="A76" s="272"/>
      <c r="B76" s="257"/>
      <c r="C76" s="257"/>
      <c r="D76" s="260" t="s">
        <v>564</v>
      </c>
      <c r="E76" s="260" t="s">
        <v>555</v>
      </c>
      <c r="F76" s="260" t="s">
        <v>584</v>
      </c>
      <c r="G76" s="261">
        <v>6500</v>
      </c>
      <c r="H76" s="261">
        <v>6500</v>
      </c>
      <c r="I76" s="261">
        <v>6500</v>
      </c>
      <c r="J76" s="261">
        <v>6500</v>
      </c>
      <c r="K76" s="260" t="s">
        <v>24</v>
      </c>
    </row>
    <row r="77" spans="1:11" ht="60.75">
      <c r="A77" s="273"/>
      <c r="B77" s="260"/>
      <c r="C77" s="260"/>
      <c r="D77" s="260" t="s">
        <v>557</v>
      </c>
      <c r="E77" s="260" t="s">
        <v>555</v>
      </c>
      <c r="F77" s="260" t="s">
        <v>584</v>
      </c>
      <c r="G77" s="261">
        <v>5000</v>
      </c>
      <c r="H77" s="261">
        <v>5000</v>
      </c>
      <c r="I77" s="261">
        <v>5000</v>
      </c>
      <c r="J77" s="261">
        <v>5000</v>
      </c>
      <c r="K77" s="260" t="s">
        <v>24</v>
      </c>
    </row>
    <row r="78" spans="1:11" ht="40.5">
      <c r="A78" s="267"/>
      <c r="B78" s="260"/>
      <c r="C78" s="260"/>
      <c r="D78" s="260" t="s">
        <v>558</v>
      </c>
      <c r="E78" s="260" t="s">
        <v>555</v>
      </c>
      <c r="F78" s="260" t="s">
        <v>591</v>
      </c>
      <c r="G78" s="261">
        <v>16700</v>
      </c>
      <c r="H78" s="261">
        <v>16700</v>
      </c>
      <c r="I78" s="261">
        <v>16700</v>
      </c>
      <c r="J78" s="261">
        <v>16700</v>
      </c>
      <c r="K78" s="260" t="s">
        <v>24</v>
      </c>
    </row>
    <row r="79" spans="1:11" ht="60.75">
      <c r="A79" s="267"/>
      <c r="B79" s="260"/>
      <c r="C79" s="260" t="s">
        <v>574</v>
      </c>
      <c r="D79" s="260" t="s">
        <v>575</v>
      </c>
      <c r="E79" s="260" t="s">
        <v>555</v>
      </c>
      <c r="F79" s="260" t="s">
        <v>590</v>
      </c>
      <c r="G79" s="261">
        <v>6500</v>
      </c>
      <c r="H79" s="261">
        <v>6500</v>
      </c>
      <c r="I79" s="261">
        <v>6500</v>
      </c>
      <c r="J79" s="261">
        <v>6500</v>
      </c>
      <c r="K79" s="260" t="s">
        <v>24</v>
      </c>
    </row>
    <row r="80" spans="1:11" ht="23.25">
      <c r="A80" s="274"/>
      <c r="B80" s="274"/>
      <c r="C80" s="274"/>
      <c r="D80" s="274"/>
      <c r="E80" s="274"/>
      <c r="F80" s="274"/>
      <c r="G80" s="274"/>
      <c r="H80" s="274"/>
      <c r="I80" s="274"/>
      <c r="J80" s="274"/>
      <c r="K80" s="266" t="s">
        <v>764</v>
      </c>
    </row>
    <row r="81" spans="1:11" ht="23.25">
      <c r="A81" s="274"/>
      <c r="B81" s="274"/>
      <c r="C81" s="274"/>
      <c r="D81" s="274"/>
      <c r="E81" s="274"/>
      <c r="F81" s="274"/>
      <c r="G81" s="274"/>
      <c r="H81" s="274"/>
      <c r="I81" s="274"/>
      <c r="J81" s="274"/>
      <c r="K81" s="274"/>
    </row>
    <row r="82" spans="1:11" ht="23.25">
      <c r="A82" s="274"/>
      <c r="B82" s="274"/>
      <c r="C82" s="274"/>
      <c r="D82" s="274"/>
      <c r="E82" s="274"/>
      <c r="F82" s="274"/>
      <c r="G82" s="274"/>
      <c r="H82" s="274"/>
      <c r="I82" s="274"/>
      <c r="J82" s="274"/>
      <c r="K82" s="274"/>
    </row>
    <row r="83" spans="1:11" ht="23.25">
      <c r="A83" s="274"/>
      <c r="B83" s="274"/>
      <c r="C83" s="274"/>
      <c r="D83" s="274"/>
      <c r="E83" s="274"/>
      <c r="F83" s="274"/>
      <c r="G83" s="274"/>
      <c r="H83" s="274"/>
      <c r="I83" s="274"/>
      <c r="J83" s="274"/>
      <c r="K83" s="274"/>
    </row>
    <row r="84" spans="1:11" ht="23.25">
      <c r="A84" s="274"/>
      <c r="B84" s="274"/>
      <c r="C84" s="274"/>
      <c r="D84" s="274"/>
      <c r="E84" s="274"/>
      <c r="F84" s="274"/>
      <c r="G84" s="274"/>
      <c r="H84" s="274"/>
      <c r="I84" s="274"/>
      <c r="J84" s="274"/>
      <c r="K84" s="274"/>
    </row>
    <row r="85" spans="1:11" ht="23.25">
      <c r="A85" s="274"/>
      <c r="B85" s="274"/>
      <c r="C85" s="274"/>
      <c r="D85" s="274"/>
      <c r="E85" s="274"/>
      <c r="F85" s="274"/>
      <c r="G85" s="274"/>
      <c r="H85" s="274"/>
      <c r="I85" s="274"/>
      <c r="J85" s="274"/>
      <c r="K85" s="274"/>
    </row>
    <row r="86" spans="1:11" ht="23.25">
      <c r="A86" s="274"/>
      <c r="B86" s="274"/>
      <c r="C86" s="274"/>
      <c r="D86" s="274"/>
      <c r="E86" s="274"/>
      <c r="F86" s="274"/>
      <c r="G86" s="274"/>
      <c r="H86" s="274"/>
      <c r="I86" s="274"/>
      <c r="J86" s="274"/>
      <c r="K86" s="274"/>
    </row>
    <row r="87" spans="1:11" ht="23.25">
      <c r="A87" s="274"/>
      <c r="B87" s="274"/>
      <c r="C87" s="274"/>
      <c r="D87" s="274"/>
      <c r="E87" s="274"/>
      <c r="F87" s="274"/>
      <c r="G87" s="274"/>
      <c r="H87" s="274"/>
      <c r="I87" s="274"/>
      <c r="J87" s="274"/>
      <c r="K87" s="274"/>
    </row>
    <row r="88" spans="1:11" ht="23.25">
      <c r="A88" s="274"/>
      <c r="B88" s="274"/>
      <c r="C88" s="274"/>
      <c r="D88" s="274"/>
      <c r="E88" s="274"/>
      <c r="F88" s="274"/>
      <c r="G88" s="274"/>
      <c r="H88" s="274"/>
      <c r="I88" s="274"/>
      <c r="J88" s="274"/>
      <c r="K88" s="274"/>
    </row>
    <row r="89" spans="1:11" ht="23.25">
      <c r="A89" s="274"/>
      <c r="B89" s="274"/>
      <c r="C89" s="274"/>
      <c r="D89" s="274"/>
      <c r="E89" s="274"/>
      <c r="F89" s="274"/>
      <c r="G89" s="274"/>
      <c r="H89" s="274"/>
      <c r="I89" s="274"/>
      <c r="J89" s="274"/>
      <c r="K89" s="274"/>
    </row>
    <row r="90" spans="1:11" ht="23.25">
      <c r="A90" s="274"/>
      <c r="B90" s="274"/>
      <c r="C90" s="274"/>
      <c r="D90" s="274"/>
      <c r="E90" s="274"/>
      <c r="F90" s="274"/>
      <c r="G90" s="274"/>
      <c r="H90" s="274"/>
      <c r="I90" s="274"/>
      <c r="J90" s="274"/>
      <c r="K90" s="274"/>
    </row>
    <row r="91" spans="1:11" ht="23.25">
      <c r="A91" s="274"/>
      <c r="B91" s="274"/>
      <c r="C91" s="274"/>
      <c r="D91" s="274"/>
      <c r="E91" s="274"/>
      <c r="F91" s="274"/>
      <c r="G91" s="274"/>
      <c r="H91" s="274"/>
      <c r="I91" s="274"/>
      <c r="J91" s="274"/>
      <c r="K91" s="274"/>
    </row>
    <row r="92" spans="1:11" ht="23.25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</row>
    <row r="93" spans="1:11" ht="23.25">
      <c r="A93" s="274"/>
      <c r="B93" s="274"/>
      <c r="C93" s="274"/>
      <c r="D93" s="274"/>
      <c r="E93" s="274"/>
      <c r="F93" s="274"/>
      <c r="G93" s="274"/>
      <c r="H93" s="274"/>
      <c r="I93" s="274"/>
      <c r="J93" s="274"/>
      <c r="K93" s="274"/>
    </row>
    <row r="94" spans="1:11" ht="23.25">
      <c r="A94" s="274"/>
      <c r="B94" s="274"/>
      <c r="C94" s="274"/>
      <c r="D94" s="274"/>
      <c r="E94" s="274"/>
      <c r="F94" s="274"/>
      <c r="G94" s="274"/>
      <c r="H94" s="274"/>
      <c r="I94" s="274"/>
      <c r="J94" s="274"/>
      <c r="K94" s="274"/>
    </row>
    <row r="95" spans="1:11" ht="23.25">
      <c r="A95" s="274"/>
      <c r="B95" s="274"/>
      <c r="C95" s="274"/>
      <c r="D95" s="274"/>
      <c r="E95" s="274"/>
      <c r="F95" s="274"/>
      <c r="G95" s="274"/>
      <c r="H95" s="274"/>
      <c r="I95" s="274"/>
      <c r="J95" s="274"/>
      <c r="K95" s="274"/>
    </row>
    <row r="96" spans="1:11" ht="23.25">
      <c r="A96" s="274"/>
      <c r="B96" s="274"/>
      <c r="C96" s="274"/>
      <c r="D96" s="274"/>
      <c r="E96" s="274"/>
      <c r="F96" s="274"/>
      <c r="G96" s="274"/>
      <c r="H96" s="274"/>
      <c r="I96" s="274"/>
      <c r="J96" s="274"/>
      <c r="K96" s="274"/>
    </row>
    <row r="97" spans="1:11" ht="23.25">
      <c r="A97" s="274"/>
      <c r="B97" s="274"/>
      <c r="C97" s="274"/>
      <c r="D97" s="274"/>
      <c r="E97" s="274"/>
      <c r="F97" s="274"/>
      <c r="G97" s="274"/>
      <c r="H97" s="274"/>
      <c r="I97" s="274"/>
      <c r="J97" s="274"/>
      <c r="K97" s="274"/>
    </row>
    <row r="98" spans="1:11" ht="23.25">
      <c r="A98" s="274"/>
      <c r="B98" s="274"/>
      <c r="C98" s="274"/>
      <c r="D98" s="274"/>
      <c r="E98" s="274"/>
      <c r="F98" s="274"/>
      <c r="G98" s="274"/>
      <c r="H98" s="274"/>
      <c r="I98" s="274"/>
      <c r="J98" s="274"/>
      <c r="K98" s="274"/>
    </row>
    <row r="99" spans="1:11" ht="23.25">
      <c r="A99" s="274"/>
      <c r="B99" s="274"/>
      <c r="C99" s="274"/>
      <c r="D99" s="274"/>
      <c r="E99" s="274"/>
      <c r="F99" s="274"/>
      <c r="G99" s="274"/>
      <c r="H99" s="274"/>
      <c r="I99" s="274"/>
      <c r="J99" s="274"/>
      <c r="K99" s="274"/>
    </row>
    <row r="100" spans="1:11" ht="23.25">
      <c r="A100" s="274"/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</row>
    <row r="101" spans="1:11" ht="23.25">
      <c r="A101" s="274"/>
      <c r="B101" s="274"/>
      <c r="C101" s="274"/>
      <c r="D101" s="274"/>
      <c r="E101" s="274"/>
      <c r="F101" s="274"/>
      <c r="G101" s="274"/>
      <c r="H101" s="274"/>
      <c r="I101" s="274"/>
      <c r="J101" s="274"/>
      <c r="K101" s="274"/>
    </row>
    <row r="102" spans="1:11" ht="23.25">
      <c r="A102" s="274"/>
      <c r="B102" s="274"/>
      <c r="C102" s="274"/>
      <c r="D102" s="274"/>
      <c r="E102" s="274"/>
      <c r="F102" s="274"/>
      <c r="G102" s="274"/>
      <c r="H102" s="274"/>
      <c r="I102" s="274"/>
      <c r="J102" s="274"/>
      <c r="K102" s="274"/>
    </row>
    <row r="103" spans="1:11" ht="23.25">
      <c r="A103" s="274"/>
      <c r="B103" s="274"/>
      <c r="C103" s="274"/>
      <c r="D103" s="274"/>
      <c r="E103" s="274"/>
      <c r="F103" s="274"/>
      <c r="G103" s="274"/>
      <c r="H103" s="274"/>
      <c r="I103" s="274"/>
      <c r="J103" s="274"/>
      <c r="K103" s="274"/>
    </row>
    <row r="104" spans="1:11" ht="23.25">
      <c r="A104" s="274"/>
      <c r="B104" s="274"/>
      <c r="C104" s="274"/>
      <c r="D104" s="274"/>
      <c r="E104" s="274"/>
      <c r="F104" s="274"/>
      <c r="G104" s="274"/>
      <c r="H104" s="274"/>
      <c r="I104" s="274"/>
      <c r="J104" s="274"/>
      <c r="K104" s="274"/>
    </row>
    <row r="105" spans="1:11" ht="23.25">
      <c r="A105" s="274"/>
      <c r="B105" s="274"/>
      <c r="C105" s="274"/>
      <c r="D105" s="274"/>
      <c r="E105" s="274"/>
      <c r="F105" s="274"/>
      <c r="G105" s="274"/>
      <c r="H105" s="274"/>
      <c r="I105" s="274"/>
      <c r="J105" s="274"/>
      <c r="K105" s="274"/>
    </row>
    <row r="106" spans="1:11" ht="23.25">
      <c r="A106" s="274"/>
      <c r="B106" s="274"/>
      <c r="C106" s="274"/>
      <c r="D106" s="274"/>
      <c r="E106" s="274"/>
      <c r="F106" s="274"/>
      <c r="G106" s="274"/>
      <c r="H106" s="274"/>
      <c r="I106" s="274"/>
      <c r="J106" s="274"/>
      <c r="K106" s="274"/>
    </row>
    <row r="107" spans="1:11" ht="23.25">
      <c r="A107" s="274"/>
      <c r="B107" s="274"/>
      <c r="C107" s="274"/>
      <c r="D107" s="274"/>
      <c r="E107" s="274"/>
      <c r="F107" s="274"/>
      <c r="G107" s="274"/>
      <c r="H107" s="274"/>
      <c r="I107" s="274"/>
      <c r="J107" s="274"/>
      <c r="K107" s="274"/>
    </row>
    <row r="108" spans="1:11" ht="23.25">
      <c r="A108" s="274"/>
      <c r="B108" s="274"/>
      <c r="C108" s="274"/>
      <c r="D108" s="274"/>
      <c r="E108" s="274"/>
      <c r="F108" s="274"/>
      <c r="G108" s="274"/>
      <c r="H108" s="274"/>
      <c r="I108" s="274"/>
      <c r="J108" s="274"/>
      <c r="K108" s="274"/>
    </row>
    <row r="109" spans="1:11" ht="23.25">
      <c r="A109" s="274"/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</row>
    <row r="110" spans="1:11" ht="23.25">
      <c r="A110" s="274"/>
      <c r="B110" s="274"/>
      <c r="C110" s="274"/>
      <c r="D110" s="274"/>
      <c r="E110" s="274"/>
      <c r="F110" s="274"/>
      <c r="G110" s="274"/>
      <c r="H110" s="274"/>
      <c r="I110" s="274"/>
      <c r="J110" s="274"/>
      <c r="K110" s="274"/>
    </row>
    <row r="111" spans="1:11" ht="23.25">
      <c r="A111" s="274"/>
      <c r="B111" s="274"/>
      <c r="C111" s="274"/>
      <c r="D111" s="274"/>
      <c r="E111" s="274"/>
      <c r="F111" s="274"/>
      <c r="G111" s="274"/>
      <c r="H111" s="274"/>
      <c r="I111" s="274"/>
      <c r="J111" s="274"/>
      <c r="K111" s="274"/>
    </row>
    <row r="112" spans="1:11" ht="23.25">
      <c r="A112" s="274"/>
      <c r="B112" s="274"/>
      <c r="C112" s="274"/>
      <c r="D112" s="274"/>
      <c r="E112" s="274"/>
      <c r="F112" s="274"/>
      <c r="G112" s="274"/>
      <c r="H112" s="274"/>
      <c r="I112" s="274"/>
      <c r="J112" s="274"/>
      <c r="K112" s="274"/>
    </row>
    <row r="113" spans="1:11" ht="23.25">
      <c r="A113" s="274"/>
      <c r="B113" s="274"/>
      <c r="C113" s="274"/>
      <c r="D113" s="274"/>
      <c r="E113" s="274"/>
      <c r="F113" s="274"/>
      <c r="G113" s="274"/>
      <c r="H113" s="274"/>
      <c r="I113" s="274"/>
      <c r="J113" s="274"/>
      <c r="K113" s="274"/>
    </row>
    <row r="114" spans="1:11" ht="23.25">
      <c r="A114" s="274"/>
      <c r="B114" s="274"/>
      <c r="C114" s="274"/>
      <c r="D114" s="274"/>
      <c r="E114" s="274"/>
      <c r="F114" s="274"/>
      <c r="G114" s="274"/>
      <c r="H114" s="274"/>
      <c r="I114" s="274"/>
      <c r="J114" s="274"/>
      <c r="K114" s="274"/>
    </row>
    <row r="115" spans="1:11" ht="23.25">
      <c r="A115" s="274"/>
      <c r="B115" s="274"/>
      <c r="C115" s="274"/>
      <c r="D115" s="274"/>
      <c r="E115" s="274"/>
      <c r="F115" s="274"/>
      <c r="G115" s="274"/>
      <c r="H115" s="274"/>
      <c r="I115" s="274"/>
      <c r="J115" s="274"/>
      <c r="K115" s="274"/>
    </row>
    <row r="116" spans="1:11" ht="23.25">
      <c r="A116" s="274"/>
      <c r="B116" s="274"/>
      <c r="C116" s="274"/>
      <c r="D116" s="274"/>
      <c r="E116" s="274"/>
      <c r="F116" s="274"/>
      <c r="G116" s="274"/>
      <c r="H116" s="274"/>
      <c r="I116" s="274"/>
      <c r="J116" s="274"/>
      <c r="K116" s="274"/>
    </row>
    <row r="117" spans="1:11" ht="23.25">
      <c r="A117" s="274"/>
      <c r="B117" s="274"/>
      <c r="C117" s="274"/>
      <c r="D117" s="274"/>
      <c r="E117" s="274"/>
      <c r="F117" s="274"/>
      <c r="G117" s="274"/>
      <c r="H117" s="274"/>
      <c r="I117" s="274"/>
      <c r="J117" s="274"/>
      <c r="K117" s="274"/>
    </row>
    <row r="118" spans="1:11" ht="23.25">
      <c r="A118" s="274"/>
      <c r="B118" s="274"/>
      <c r="C118" s="274"/>
      <c r="D118" s="274"/>
      <c r="E118" s="274"/>
      <c r="F118" s="274"/>
      <c r="G118" s="274"/>
      <c r="H118" s="274"/>
      <c r="I118" s="274"/>
      <c r="J118" s="274"/>
      <c r="K118" s="274"/>
    </row>
    <row r="119" spans="1:11" ht="23.25">
      <c r="A119" s="274"/>
      <c r="B119" s="274"/>
      <c r="C119" s="274"/>
      <c r="D119" s="274"/>
      <c r="E119" s="274"/>
      <c r="F119" s="274"/>
      <c r="G119" s="274"/>
      <c r="H119" s="274"/>
      <c r="I119" s="274"/>
      <c r="J119" s="274"/>
      <c r="K119" s="274"/>
    </row>
    <row r="120" spans="1:11" ht="23.25">
      <c r="A120" s="274"/>
      <c r="B120" s="274"/>
      <c r="C120" s="274"/>
      <c r="D120" s="274"/>
      <c r="E120" s="274"/>
      <c r="F120" s="274"/>
      <c r="G120" s="274"/>
      <c r="H120" s="274"/>
      <c r="I120" s="274"/>
      <c r="J120" s="274"/>
      <c r="K120" s="274"/>
    </row>
    <row r="121" spans="1:11" ht="23.25">
      <c r="A121" s="274"/>
      <c r="B121" s="274"/>
      <c r="C121" s="274"/>
      <c r="D121" s="274"/>
      <c r="E121" s="274"/>
      <c r="F121" s="274"/>
      <c r="G121" s="274"/>
      <c r="H121" s="274"/>
      <c r="I121" s="274"/>
      <c r="J121" s="274"/>
      <c r="K121" s="274"/>
    </row>
    <row r="122" spans="1:11" ht="23.25">
      <c r="A122" s="274"/>
      <c r="B122" s="274"/>
      <c r="C122" s="274"/>
      <c r="D122" s="274"/>
      <c r="E122" s="274"/>
      <c r="F122" s="274"/>
      <c r="G122" s="274"/>
      <c r="H122" s="274"/>
      <c r="I122" s="274"/>
      <c r="J122" s="274"/>
      <c r="K122" s="274"/>
    </row>
    <row r="123" spans="1:11" ht="23.25">
      <c r="A123" s="274"/>
      <c r="B123" s="274"/>
      <c r="C123" s="274"/>
      <c r="D123" s="274"/>
      <c r="E123" s="274"/>
      <c r="F123" s="274"/>
      <c r="G123" s="274"/>
      <c r="H123" s="274"/>
      <c r="I123" s="274"/>
      <c r="J123" s="274"/>
      <c r="K123" s="274"/>
    </row>
    <row r="124" spans="1:11" ht="23.25">
      <c r="A124" s="274"/>
      <c r="B124" s="274"/>
      <c r="C124" s="274"/>
      <c r="D124" s="274"/>
      <c r="E124" s="274"/>
      <c r="F124" s="274"/>
      <c r="G124" s="274"/>
      <c r="H124" s="274"/>
      <c r="I124" s="274"/>
      <c r="J124" s="274"/>
      <c r="K124" s="274"/>
    </row>
    <row r="125" spans="1:11" ht="23.25">
      <c r="A125" s="274"/>
      <c r="B125" s="274"/>
      <c r="C125" s="274"/>
      <c r="D125" s="274"/>
      <c r="E125" s="274"/>
      <c r="F125" s="274"/>
      <c r="G125" s="274"/>
      <c r="H125" s="274"/>
      <c r="I125" s="274"/>
      <c r="J125" s="274"/>
      <c r="K125" s="274"/>
    </row>
    <row r="126" spans="1:11" ht="23.25">
      <c r="A126" s="274"/>
      <c r="B126" s="274"/>
      <c r="C126" s="274"/>
      <c r="D126" s="274"/>
      <c r="E126" s="274"/>
      <c r="F126" s="274"/>
      <c r="G126" s="274"/>
      <c r="H126" s="274"/>
      <c r="I126" s="274"/>
      <c r="J126" s="274"/>
      <c r="K126" s="274"/>
    </row>
    <row r="127" spans="1:11" ht="23.25">
      <c r="A127" s="274"/>
      <c r="B127" s="274"/>
      <c r="C127" s="274"/>
      <c r="D127" s="274"/>
      <c r="E127" s="274"/>
      <c r="F127" s="274"/>
      <c r="G127" s="274"/>
      <c r="H127" s="274"/>
      <c r="I127" s="274"/>
      <c r="J127" s="274"/>
      <c r="K127" s="274"/>
    </row>
    <row r="128" spans="1:11" ht="23.25">
      <c r="A128" s="274"/>
      <c r="B128" s="274"/>
      <c r="C128" s="274"/>
      <c r="D128" s="274"/>
      <c r="E128" s="274"/>
      <c r="F128" s="274"/>
      <c r="G128" s="274"/>
      <c r="H128" s="274"/>
      <c r="I128" s="274"/>
      <c r="J128" s="274"/>
      <c r="K128" s="274"/>
    </row>
    <row r="129" spans="1:11" ht="23.25">
      <c r="A129" s="274"/>
      <c r="B129" s="274"/>
      <c r="C129" s="274"/>
      <c r="D129" s="274"/>
      <c r="E129" s="274"/>
      <c r="F129" s="274"/>
      <c r="G129" s="274"/>
      <c r="H129" s="274"/>
      <c r="I129" s="274"/>
      <c r="J129" s="274"/>
      <c r="K129" s="274"/>
    </row>
    <row r="130" spans="1:11" ht="23.25">
      <c r="A130" s="274"/>
      <c r="B130" s="274"/>
      <c r="C130" s="274"/>
      <c r="D130" s="274"/>
      <c r="E130" s="274"/>
      <c r="F130" s="274"/>
      <c r="G130" s="274"/>
      <c r="H130" s="274"/>
      <c r="I130" s="274"/>
      <c r="J130" s="274"/>
      <c r="K130" s="274"/>
    </row>
    <row r="131" spans="1:11" ht="23.25">
      <c r="A131" s="274"/>
      <c r="B131" s="274"/>
      <c r="C131" s="274"/>
      <c r="D131" s="274"/>
      <c r="E131" s="274"/>
      <c r="F131" s="274"/>
      <c r="G131" s="274"/>
      <c r="H131" s="274"/>
      <c r="I131" s="274"/>
      <c r="J131" s="274"/>
      <c r="K131" s="274"/>
    </row>
    <row r="132" spans="1:11" ht="23.25">
      <c r="A132" s="274"/>
      <c r="B132" s="274"/>
      <c r="C132" s="274"/>
      <c r="D132" s="274"/>
      <c r="E132" s="274"/>
      <c r="F132" s="274"/>
      <c r="G132" s="274"/>
      <c r="H132" s="274"/>
      <c r="I132" s="274"/>
      <c r="J132" s="274"/>
      <c r="K132" s="274"/>
    </row>
    <row r="133" spans="1:11" ht="23.25">
      <c r="A133" s="274"/>
      <c r="B133" s="274"/>
      <c r="C133" s="274"/>
      <c r="D133" s="274"/>
      <c r="E133" s="274"/>
      <c r="F133" s="274"/>
      <c r="G133" s="274"/>
      <c r="H133" s="274"/>
      <c r="I133" s="274"/>
      <c r="J133" s="274"/>
      <c r="K133" s="274"/>
    </row>
    <row r="134" spans="1:11" ht="23.25">
      <c r="A134" s="274"/>
      <c r="B134" s="274"/>
      <c r="C134" s="274"/>
      <c r="D134" s="274"/>
      <c r="E134" s="274"/>
      <c r="F134" s="274"/>
      <c r="G134" s="274"/>
      <c r="H134" s="274"/>
      <c r="I134" s="274"/>
      <c r="J134" s="274"/>
      <c r="K134" s="274"/>
    </row>
    <row r="135" spans="1:11" ht="23.25">
      <c r="A135" s="274"/>
      <c r="B135" s="274"/>
      <c r="C135" s="274"/>
      <c r="D135" s="274"/>
      <c r="E135" s="274"/>
      <c r="F135" s="274"/>
      <c r="G135" s="274"/>
      <c r="H135" s="274"/>
      <c r="I135" s="274"/>
      <c r="J135" s="274"/>
      <c r="K135" s="274"/>
    </row>
    <row r="136" spans="1:11" ht="23.25">
      <c r="A136" s="274"/>
      <c r="B136" s="274"/>
      <c r="C136" s="274"/>
      <c r="D136" s="274"/>
      <c r="E136" s="274"/>
      <c r="F136" s="274"/>
      <c r="G136" s="274"/>
      <c r="H136" s="274"/>
      <c r="I136" s="274"/>
      <c r="J136" s="274"/>
      <c r="K136" s="274"/>
    </row>
    <row r="137" spans="1:11" ht="23.25">
      <c r="A137" s="274"/>
      <c r="B137" s="274"/>
      <c r="C137" s="274"/>
      <c r="D137" s="274"/>
      <c r="E137" s="274"/>
      <c r="F137" s="274"/>
      <c r="G137" s="274"/>
      <c r="H137" s="274"/>
      <c r="I137" s="274"/>
      <c r="J137" s="274"/>
      <c r="K137" s="274"/>
    </row>
    <row r="138" spans="1:11" ht="23.25">
      <c r="A138" s="274"/>
      <c r="B138" s="274"/>
      <c r="C138" s="274"/>
      <c r="D138" s="274"/>
      <c r="E138" s="274"/>
      <c r="F138" s="274"/>
      <c r="G138" s="274"/>
      <c r="H138" s="274"/>
      <c r="I138" s="274"/>
      <c r="J138" s="274"/>
      <c r="K138" s="274"/>
    </row>
    <row r="139" spans="1:11" ht="23.25">
      <c r="A139" s="274"/>
      <c r="B139" s="274"/>
      <c r="C139" s="274"/>
      <c r="D139" s="274"/>
      <c r="E139" s="274"/>
      <c r="F139" s="274"/>
      <c r="G139" s="274"/>
      <c r="H139" s="274"/>
      <c r="I139" s="274"/>
      <c r="J139" s="274"/>
      <c r="K139" s="274"/>
    </row>
    <row r="140" spans="1:11" ht="23.25">
      <c r="A140" s="274"/>
      <c r="B140" s="274"/>
      <c r="C140" s="274"/>
      <c r="D140" s="274"/>
      <c r="E140" s="274"/>
      <c r="F140" s="274"/>
      <c r="G140" s="274"/>
      <c r="H140" s="274"/>
      <c r="I140" s="274"/>
      <c r="J140" s="274"/>
      <c r="K140" s="274"/>
    </row>
    <row r="141" spans="1:11" ht="23.25">
      <c r="A141" s="274"/>
      <c r="B141" s="274"/>
      <c r="C141" s="274"/>
      <c r="D141" s="274"/>
      <c r="E141" s="274"/>
      <c r="F141" s="274"/>
      <c r="G141" s="274"/>
      <c r="H141" s="274"/>
      <c r="I141" s="274"/>
      <c r="J141" s="274"/>
      <c r="K141" s="274"/>
    </row>
    <row r="142" spans="1:11" ht="23.25">
      <c r="A142" s="274"/>
      <c r="B142" s="274"/>
      <c r="C142" s="274"/>
      <c r="D142" s="274"/>
      <c r="E142" s="274"/>
      <c r="F142" s="274"/>
      <c r="G142" s="274"/>
      <c r="H142" s="274"/>
      <c r="I142" s="274"/>
      <c r="J142" s="274"/>
      <c r="K142" s="274"/>
    </row>
    <row r="143" spans="1:11" ht="23.25">
      <c r="A143" s="274"/>
      <c r="B143" s="274"/>
      <c r="C143" s="274"/>
      <c r="D143" s="274"/>
      <c r="E143" s="274"/>
      <c r="F143" s="274"/>
      <c r="G143" s="274"/>
      <c r="H143" s="274"/>
      <c r="I143" s="274"/>
      <c r="J143" s="274"/>
      <c r="K143" s="274"/>
    </row>
    <row r="144" spans="1:11" ht="23.25">
      <c r="A144" s="274"/>
      <c r="B144" s="274"/>
      <c r="C144" s="274"/>
      <c r="D144" s="274"/>
      <c r="E144" s="274"/>
      <c r="F144" s="274"/>
      <c r="G144" s="274"/>
      <c r="H144" s="274"/>
      <c r="I144" s="274"/>
      <c r="J144" s="274"/>
      <c r="K144" s="274"/>
    </row>
    <row r="145" spans="1:11" ht="23.25">
      <c r="A145" s="274"/>
      <c r="B145" s="274"/>
      <c r="C145" s="274"/>
      <c r="D145" s="274"/>
      <c r="E145" s="274"/>
      <c r="F145" s="274"/>
      <c r="G145" s="274"/>
      <c r="H145" s="274"/>
      <c r="I145" s="274"/>
      <c r="J145" s="274"/>
      <c r="K145" s="274"/>
    </row>
  </sheetData>
  <mergeCells count="71">
    <mergeCell ref="K72:K74"/>
    <mergeCell ref="B56:B58"/>
    <mergeCell ref="C56:C58"/>
    <mergeCell ref="D56:D58"/>
    <mergeCell ref="E56:E58"/>
    <mergeCell ref="K59:K60"/>
    <mergeCell ref="B59:B60"/>
    <mergeCell ref="D59:D60"/>
    <mergeCell ref="E59:E60"/>
    <mergeCell ref="B72:B74"/>
    <mergeCell ref="C72:C74"/>
    <mergeCell ref="D72:D74"/>
    <mergeCell ref="E72:E74"/>
    <mergeCell ref="G72:J72"/>
    <mergeCell ref="A23:A25"/>
    <mergeCell ref="B23:B25"/>
    <mergeCell ref="C23:C25"/>
    <mergeCell ref="D23:D25"/>
    <mergeCell ref="E23:E25"/>
    <mergeCell ref="G23:J23"/>
    <mergeCell ref="K23:K25"/>
    <mergeCell ref="G56:J56"/>
    <mergeCell ref="K56:K58"/>
    <mergeCell ref="F59:F60"/>
    <mergeCell ref="G59:G60"/>
    <mergeCell ref="H59:H60"/>
    <mergeCell ref="I59:I60"/>
    <mergeCell ref="J59:J60"/>
    <mergeCell ref="K12:K13"/>
    <mergeCell ref="F14:F15"/>
    <mergeCell ref="G14:G15"/>
    <mergeCell ref="H14:H15"/>
    <mergeCell ref="I14:I15"/>
    <mergeCell ref="J14:J15"/>
    <mergeCell ref="K14:K15"/>
    <mergeCell ref="F12:F13"/>
    <mergeCell ref="G12:G13"/>
    <mergeCell ref="H12:H13"/>
    <mergeCell ref="I12:I13"/>
    <mergeCell ref="J12:J13"/>
    <mergeCell ref="A14:A15"/>
    <mergeCell ref="B14:B15"/>
    <mergeCell ref="D14:D15"/>
    <mergeCell ref="E14:E15"/>
    <mergeCell ref="A12:A13"/>
    <mergeCell ref="B12:B13"/>
    <mergeCell ref="C12:C13"/>
    <mergeCell ref="D12:D13"/>
    <mergeCell ref="E12:E13"/>
    <mergeCell ref="K5:K7"/>
    <mergeCell ref="F10:F11"/>
    <mergeCell ref="H10:H11"/>
    <mergeCell ref="I10:I11"/>
    <mergeCell ref="J10:J11"/>
    <mergeCell ref="K10:K11"/>
    <mergeCell ref="A72:A74"/>
    <mergeCell ref="A56:A58"/>
    <mergeCell ref="A2:K2"/>
    <mergeCell ref="A3:K3"/>
    <mergeCell ref="A4:K4"/>
    <mergeCell ref="G5:J5"/>
    <mergeCell ref="A10:A11"/>
    <mergeCell ref="B10:B11"/>
    <mergeCell ref="C10:C11"/>
    <mergeCell ref="D10:D11"/>
    <mergeCell ref="E10:E11"/>
    <mergeCell ref="A5:A7"/>
    <mergeCell ref="B5:B7"/>
    <mergeCell ref="C5:C7"/>
    <mergeCell ref="D5:D7"/>
    <mergeCell ref="E5:E7"/>
  </mergeCells>
  <pageMargins left="0.78740157480314965" right="0.70866141732283472" top="0.55118110236220474" bottom="0.55118110236220474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L1" sqref="L1"/>
    </sheetView>
  </sheetViews>
  <sheetFormatPr defaultRowHeight="21.75"/>
  <cols>
    <col min="2" max="3" width="16.28515625" bestFit="1" customWidth="1"/>
    <col min="5" max="5" width="9.85546875" bestFit="1" customWidth="1"/>
  </cols>
  <sheetData>
    <row r="1" spans="1:6">
      <c r="A1" t="s">
        <v>401</v>
      </c>
      <c r="B1" t="s">
        <v>398</v>
      </c>
      <c r="C1" t="s">
        <v>399</v>
      </c>
      <c r="D1" t="s">
        <v>400</v>
      </c>
      <c r="E1" t="s">
        <v>472</v>
      </c>
    </row>
    <row r="2" spans="1:6">
      <c r="A2">
        <v>1</v>
      </c>
      <c r="B2" s="172" t="e">
        <f>SUM(ยุทธ1!E11,ยุทธ1!E13,ยุทธ1!#REF!,ยุทธ1!#REF!,ยุทธ1!E34,ยุทธ1!E36,ยุทธ1!E59,ยุทธ1!E62,ยุทธ1!#REF!,ยุทธ1!E75,ยุทธ1!E77,ยุทธ1!E79,ยุทธ1!E100,ยุทธ1!E103,ยุทธ1!E115,ยุทธ1!E118,ยุทธ1!E121,ยุทธ1!E124,ยุทธ1!#REF!,ยุทธ1!#REF!,ยุทธ1!#REF!)</f>
        <v>#REF!</v>
      </c>
      <c r="D2" s="172" t="e">
        <f>SUM(ยุทธ1!#REF!,ยุทธ1!E95,ยุทธ1!#REF!,ยุทธ1!#REF!,ยุทธ1!#REF!,ยุทธ1!E30,ยุทธ1!E18)</f>
        <v>#REF!</v>
      </c>
      <c r="E2" s="172" t="e">
        <f>SUM(B2:D2)</f>
        <v>#REF!</v>
      </c>
    </row>
    <row r="3" spans="1:6">
      <c r="A3">
        <v>2</v>
      </c>
      <c r="B3" s="172" t="e">
        <f>SUM(ยุทธ2!E13,ยุทธ2!E16,ยุทธ2!E18,ยุทธ2!E32,ยุทธ2!E34,ยุทธ2!E50,ยุทธ2!E52,ยุทธ2!#REF!,ยุทธ2!#REF!,ยุทธ2!#REF!,ยุทธ2!#REF!,ยุทธ2!#REF!)</f>
        <v>#REF!</v>
      </c>
      <c r="C3" s="172" t="e">
        <f>SUM(ยุทธ2!#REF!,ยุทธ2!#REF!,ยุทธ2!#REF!,ยุทธ2!#REF!,ยุทธ2!#REF!,ยุทธ2!#REF!,ยุทธ2!#REF!,ยุทธ2!#REF!,ยุทธ2!#REF!,ยุทธ2!#REF!,ยุทธ2!E36)</f>
        <v>#REF!</v>
      </c>
      <c r="E3" s="172" t="e">
        <f>SUM(B3:D3)</f>
        <v>#REF!</v>
      </c>
    </row>
    <row r="4" spans="1:6">
      <c r="A4">
        <v>3</v>
      </c>
      <c r="B4" s="172">
        <f>SUM(ยุทธ3!E76,ยุทธ3!E74,ยุทธ3!E72,ยุทธ3!E70,ยุทธ3!E69,ยุทธ3!E66,ยุทธ3!E51,ยุทธ3!E36,ยุทธ3!E34,ยุทธ3!E32,ยุทธ3!E30,ยุทธ3!E17)</f>
        <v>7580000</v>
      </c>
      <c r="C4" s="172">
        <f>SUM(ยุทธ3!E12,ยุทธ3!E15,ยุทธ3!E20)</f>
        <v>130000</v>
      </c>
      <c r="E4" s="172">
        <f>SUM(C4,B4)</f>
        <v>7710000</v>
      </c>
    </row>
    <row r="5" spans="1:6">
      <c r="A5">
        <v>4</v>
      </c>
      <c r="B5" t="s">
        <v>9</v>
      </c>
      <c r="C5" s="172">
        <f>SUM(ยุทธ4!E12:E23)</f>
        <v>650000</v>
      </c>
      <c r="E5" s="172">
        <f>SUM(ยุทธ4!E24)</f>
        <v>650000</v>
      </c>
    </row>
    <row r="6" spans="1:6">
      <c r="A6">
        <v>5</v>
      </c>
      <c r="B6" s="172" t="e">
        <f>SUM(ยุทธ5!E34,ยุทธ5!E37,ยุทธ5!E39,ยุทธ5!#REF!,ยุทธ5!#REF!,ยุทธ5!E51,ยุทธ5!E54,ยุทธ5!E72,ยุทธ5!E74,ยุทธ5!E76,ยุทธ5!E78,ยุทธ5!E80,ยุทธ5!E81)</f>
        <v>#REF!</v>
      </c>
      <c r="C6" s="172" t="e">
        <f>SUM(ยุทธ5!E91,ยุทธ5!E82,ยุทธ5!E61,ยุทธ5!E59,ยุทธ5!E57,ยุทธ5!#REF!,ยุทธ5!E32,ยุทธ5!E21,ยุทธ5!E19,ยุทธ5!E16,ยุทธ5!E13)</f>
        <v>#REF!</v>
      </c>
      <c r="E6" s="172">
        <f>SUM(ยุทธ5!E99)</f>
        <v>2880000</v>
      </c>
    </row>
    <row r="7" spans="1:6">
      <c r="A7">
        <v>6</v>
      </c>
      <c r="C7" s="172">
        <f>SUM(ยุทธ6!E12,ยุทธ6!E14,ยุทธ6!E16,ยุทธ6!E18,ยุทธ6!E17,ยุทธ6!E19,ยุทธ6!E21,ยุทธ6!E34:E41)</f>
        <v>1270000</v>
      </c>
      <c r="E7" s="172" t="e">
        <f>SUM(ยุทธ6!#REF!)</f>
        <v>#REF!</v>
      </c>
    </row>
    <row r="8" spans="1:6">
      <c r="A8">
        <v>7</v>
      </c>
      <c r="B8" s="172">
        <f>SUM(ยุทธ7!E36,ยุทธ7!E34)</f>
        <v>60000</v>
      </c>
      <c r="C8" s="172">
        <f>SUM(ยุทธ7!E11,ยุทธ7!E14,ยุทธ7!E17,ยุทธ7!E20,ยุทธ7!E22,ยุทธ7!E24,ยุทธ7!E32)</f>
        <v>240000</v>
      </c>
      <c r="E8" s="172">
        <f>SUM(ยุทธ7!E47)</f>
        <v>610000</v>
      </c>
      <c r="F8" s="173" t="s">
        <v>402</v>
      </c>
    </row>
    <row r="9" spans="1:6">
      <c r="B9" s="177" t="e">
        <f>SUM(B2:B8)</f>
        <v>#REF!</v>
      </c>
      <c r="C9" s="177" t="e">
        <f>SUM(C2:C8)</f>
        <v>#REF!</v>
      </c>
      <c r="D9" s="177" t="e">
        <f>SUM(D2:D8)</f>
        <v>#REF!</v>
      </c>
      <c r="E9" s="177" t="e">
        <f>SUM(E2:E8)</f>
        <v>#REF!</v>
      </c>
    </row>
    <row r="10" spans="1:6">
      <c r="A10" t="s">
        <v>401</v>
      </c>
      <c r="B10" t="s">
        <v>398</v>
      </c>
      <c r="C10" t="s">
        <v>399</v>
      </c>
      <c r="D10" t="s">
        <v>400</v>
      </c>
      <c r="E10" s="176"/>
      <c r="F10" s="175" t="s">
        <v>403</v>
      </c>
    </row>
    <row r="11" spans="1:6">
      <c r="A11">
        <v>1</v>
      </c>
      <c r="B11" s="172" t="e">
        <f>SUM(ยุทธ1!#REF!)</f>
        <v>#REF!</v>
      </c>
      <c r="C11" s="172" t="e">
        <f>SUM(ยุทธ1!#REF!,ยุทธ1!F95,ยุทธ1!#REF!,ยุทธ1!#REF!,ยุทธ1!#REF!,ยุทธ1!F30,ยุทธ1!F18)</f>
        <v>#REF!</v>
      </c>
      <c r="E11" s="172" t="e">
        <f>SUM(B11:D11)</f>
        <v>#REF!</v>
      </c>
    </row>
    <row r="12" spans="1:6">
      <c r="A12">
        <v>2</v>
      </c>
      <c r="B12" s="172" t="e">
        <f>SUM(ยุทธ1!F11,ยุทธ1!F13,ยุทธ1!#REF!,ยุทธ1!#REF!,ยุทธ1!F34,ยุทธ1!F36,ยุทธ1!F53,ยุทธ1!F55,ยุทธ1!F57,ยุทธ1!F59,ยุทธ1!F62,ยุทธ1!#REF!,ยุทธ1!F75,ยุทธ1!F77,ยุทธ1!F79,ยุทธ1!F98,ยุทธ1!F100,ยุทธ1!F103,ยุทธ1!F115,ยุทธ1!F118,ยุทธ1!F121,ยุทธ1!F124,ยุทธ1!#REF!,ยุทธ1!#REF!,ยุทธ1!#REF!)</f>
        <v>#REF!</v>
      </c>
      <c r="C12" s="172" t="e">
        <f>SUM(ยุทธ1!#REF!,ยุทธ1!F95,ยุทธ1!#REF!,ยุทธ1!#REF!,ยุทธ1!#REF!,ยุทธ1!F30)</f>
        <v>#REF!</v>
      </c>
      <c r="E12" s="172" t="e">
        <f t="shared" ref="E12:E17" si="0">SUM(B12:D12)</f>
        <v>#REF!</v>
      </c>
    </row>
    <row r="13" spans="1:6">
      <c r="A13">
        <v>3</v>
      </c>
      <c r="B13" s="172">
        <f>SUM(ยุทธ3!F17,ยุทธ3!F30,ยุทธ3!F32,ยุทธ3!F34,ยุทธ3!F36,ยุทธ3!F51,ยุทธ3!F66,ยุทธ3!F69,ยุทธ3!F70,ยุทธ3!F72,ยุทธ3!F74,ยุทธ3!F76)</f>
        <v>7640000</v>
      </c>
      <c r="C13" s="172">
        <f>SUM(ยุทธ3!F48,ยุทธ3!F20,ยุทธ3!F15,ยุทธ3!F12)</f>
        <v>730000</v>
      </c>
      <c r="E13" s="172">
        <f t="shared" si="0"/>
        <v>8370000</v>
      </c>
    </row>
    <row r="14" spans="1:6">
      <c r="A14">
        <v>4</v>
      </c>
      <c r="C14" s="172" t="e">
        <f>SUM(ยุทธ4!F12,ยุทธ4!#REF!,ยุทธ4!F14,ยุทธ4!F16,ยุทธ4!F17,ยุทธ4!F19,ยุทธ4!F21,ยุทธ4!F23)</f>
        <v>#REF!</v>
      </c>
      <c r="E14" s="172" t="e">
        <f t="shared" si="0"/>
        <v>#REF!</v>
      </c>
    </row>
    <row r="15" spans="1:6">
      <c r="A15">
        <v>5</v>
      </c>
      <c r="B15" s="172">
        <f>SUM(ยุทธ5!F81,ยุทธ5!F80,ยุทธ5!F78,ยุทธ5!F76,ยุทธ5!F74,ยุทธ5!F72,ยุทธ5!F54,ยุทธ5!F51,ยุทธ5!F39,ยุทธ5!F37,ยุทธ5!F34)</f>
        <v>890000</v>
      </c>
      <c r="C15" s="172" t="e">
        <f>SUM(ยุทธ5!F13,ยุทธ5!F16,ยุทธ5!F19,ยุทธ5!F21,ยุทธ5!F32,ยุทธ5!#REF!,ยุทธ5!F57,ยุทธ5!F59,ยุทธ5!F61,ยุทธ5!F82,ยุทธ5!F91)</f>
        <v>#REF!</v>
      </c>
      <c r="E15" s="172" t="e">
        <f t="shared" si="0"/>
        <v>#REF!</v>
      </c>
    </row>
    <row r="16" spans="1:6">
      <c r="A16">
        <v>6</v>
      </c>
      <c r="C16" s="172">
        <f>SUM(ยุทธ6!F12,ยุทธ6!F14,ยุทธ6!F16,ยุทธ6!F17,ยุทธ6!F19,ยุทธ6!F21,ยุทธ6!F34,ยุทธ6!F35,ยุทธ6!F36,ยุทธ6!F37,ยุทธ6!F39,ยุทธ6!F41)</f>
        <v>2440000</v>
      </c>
      <c r="E16" s="172">
        <f t="shared" si="0"/>
        <v>2440000</v>
      </c>
    </row>
    <row r="17" spans="1:10">
      <c r="A17">
        <v>7</v>
      </c>
      <c r="B17" s="172">
        <f>SUM(ยุทธ7!F36,ยุทธ7!F34,ยุทธ7!E22)</f>
        <v>110000</v>
      </c>
      <c r="C17" s="172">
        <f>SUM(ยุทธ7!F34,ยุทธ7!F24,ยุทธ7!F20,ยุทธ7!F22,ยุทธ7!F17,ยุทธ7!F14,ยุทธ7!F11)</f>
        <v>240000</v>
      </c>
      <c r="E17" s="172">
        <f t="shared" si="0"/>
        <v>350000</v>
      </c>
    </row>
    <row r="18" spans="1:10">
      <c r="A18">
        <v>8</v>
      </c>
      <c r="B18" s="177" t="e">
        <f>SUM(B11:B17)</f>
        <v>#REF!</v>
      </c>
      <c r="C18" s="177" t="e">
        <f>SUM(C11:C17)</f>
        <v>#REF!</v>
      </c>
      <c r="D18" s="177">
        <f>SUM(D11:D17)</f>
        <v>0</v>
      </c>
      <c r="E18" s="177" t="e">
        <f>SUM(E11:E17)</f>
        <v>#REF!</v>
      </c>
    </row>
    <row r="19" spans="1:10">
      <c r="A19" t="s">
        <v>401</v>
      </c>
      <c r="B19" t="s">
        <v>398</v>
      </c>
      <c r="C19" t="s">
        <v>399</v>
      </c>
      <c r="D19" t="s">
        <v>400</v>
      </c>
      <c r="E19" s="175"/>
      <c r="F19" s="175" t="s">
        <v>449</v>
      </c>
    </row>
    <row r="21" spans="1:10">
      <c r="A21">
        <v>1</v>
      </c>
      <c r="B21" s="172" t="e">
        <f>SUM(ยุทธ1!G11,ยุทธ1!G13,ยุทธ1!#REF!,ยุทธ1!#REF!,ยุทธ1!G34,ยุทธ1!G36,ยุทธ1!G53,ยุทธ1!G55,ยุทธ1!G57,ยุทธ1!G59,ยุทธ1!G62,ยุทธ1!#REF!,ยุทธ1!G75,ยุทธ1!G77,ยุทธ1!G79,ยุทธ1!G98,ยุทธ1!G100,ยุทธ1!G103,ยุทธ1!G115,ยุทธ1!G118,ยุทธ1!G121,ยุทธ1!G124,ยุทธ1!#REF!,ยุทธ1!#REF!,ยุทธ1!#REF!)</f>
        <v>#REF!</v>
      </c>
      <c r="C21" s="172" t="e">
        <f>SUM(ยุทธ1!G18,ยุทธ1!G30,ยุทธ1!#REF!,ยุทธ1!#REF!,ยุทธ1!#REF!,ยุทธ1!G95,ยุทธ1!#REF!)</f>
        <v>#REF!</v>
      </c>
      <c r="E21" s="172" t="e">
        <f>SUM(B21:D21)</f>
        <v>#REF!</v>
      </c>
    </row>
    <row r="22" spans="1:10">
      <c r="A22">
        <v>2</v>
      </c>
      <c r="B22" s="172" t="e">
        <f>SUM(ยุทธ2!G13,ยุทธ2!G16,ยุทธ2!G18,ยุทธ2!G19,ยุทธ2!G32,ยุทธ2!G34,ยุทธ2!G50,ยุทธ2!G52,ยุทธ2!#REF!,ยุทธ2!#REF!,ยุทธ2!#REF!,ยุทธ2!#REF!,ยุทธ2!#REF!,ยุทธ2!#REF!,ยุทธ2!#REF!)</f>
        <v>#REF!</v>
      </c>
      <c r="C22" s="172" t="e">
        <f>SUM(ยุทธ2!F36,ยุทธ2!#REF!,ยุทธ2!#REF!,ยุทธ2!#REF!,ยุทธ2!#REF!,ยุทธ2!#REF!,ยุทธ2!#REF!,ยุทธ2!#REF!,ยุทธ2!#REF!,ยุทธ2!#REF!,ยุทธ2!#REF!)</f>
        <v>#REF!</v>
      </c>
      <c r="E22" s="172" t="e">
        <f t="shared" ref="E22:E27" si="1">SUM(B22:D22)</f>
        <v>#REF!</v>
      </c>
    </row>
    <row r="23" spans="1:10">
      <c r="A23">
        <v>3</v>
      </c>
      <c r="B23" s="172">
        <f>SUM(ยุทธ3!G30,ยุทธ3!G32,ยุทธ3!G34,ยุทธ3!G36,ยุทธ3!G51,ยุทธ3!G66,ยุทธ3!G69,ยุทธ3!G70,ยุทธ3!G72,ยุทธ3!G74)</f>
        <v>1010000</v>
      </c>
      <c r="C23" s="172">
        <f>SUM(ยุทธ3!G48,ยุทธ3!G15,ยุทธ3!G12)</f>
        <v>700000</v>
      </c>
      <c r="E23" s="172">
        <f t="shared" si="1"/>
        <v>1710000</v>
      </c>
    </row>
    <row r="24" spans="1:10">
      <c r="A24">
        <v>4</v>
      </c>
      <c r="B24" s="172"/>
      <c r="C24" s="172">
        <f>SUM(ยุทธ4!G12:G23)</f>
        <v>700000</v>
      </c>
      <c r="E24" s="172">
        <f t="shared" si="1"/>
        <v>700000</v>
      </c>
    </row>
    <row r="25" spans="1:10">
      <c r="A25">
        <v>5</v>
      </c>
      <c r="B25" s="172">
        <f>SUM(ยุทธ5!G13,ยุทธ5!G16,ยุทธ5!G19,ยุทธ5!G21,ยุทธ5!G32,ยุทธ5!G34,ยุทธ5!G37,ยุทธ5!G39,ยุทธ5!G51,ยุทธ5!G54,ยุทธ5!G57,ยุทธ5!G59,ยุทธ5!G72,ยุทธ5!G74,ยุทธ5!G76,ยุทธ5!G78,ยุทธ5!G80,ยุทธ5!G81,ยุทธ5!G91)</f>
        <v>2890000</v>
      </c>
      <c r="C25" s="172">
        <f>SUM(ยุทธ5!G34,ยุทธ5!G37,ยุทธ5!G39,ยุทธ5!G51,ยุทธ5!G54,ยุทธ5!G72,ยุทธ5!G74,ยุทธ5!G76,ยุทธ5!G78,ยุทธ5!G80,ยุทธ5!G81,ยุทธ5!G91)</f>
        <v>1000000</v>
      </c>
      <c r="E25" s="172">
        <f t="shared" si="1"/>
        <v>3890000</v>
      </c>
    </row>
    <row r="26" spans="1:10">
      <c r="A26">
        <v>6</v>
      </c>
      <c r="B26" s="172"/>
      <c r="C26" s="172">
        <f>SUM(ยุทธ6!G12,ยุทธ6!G14,ยุทธ6!G16,ยุทธ6!G17,ยุทธ6!G19,ยุทธ6!G21,ยุทธ6!G34,ยุทธ6!G35,ยุทธ6!G36,ยุทธ6!G37,ยุทธ6!G39,ยุทธ6!G41)</f>
        <v>4440000</v>
      </c>
      <c r="E26" s="172">
        <f t="shared" si="1"/>
        <v>4440000</v>
      </c>
    </row>
    <row r="27" spans="1:10">
      <c r="A27">
        <v>7</v>
      </c>
      <c r="B27" s="172">
        <f>SUM(ยุทธ7!G34,ยุทธ7!G36)</f>
        <v>60000</v>
      </c>
      <c r="C27" s="172">
        <f>SUM(ยุทธ7!G11,ยุทธ7!G14,ยุทธ7!G17,ยุทธ7!G20,ยุทธ7!G22,ยุทธ7!G24,ยุทธ7!G32)</f>
        <v>310000</v>
      </c>
      <c r="E27" s="172">
        <f t="shared" si="1"/>
        <v>370000</v>
      </c>
    </row>
    <row r="28" spans="1:10">
      <c r="B28" s="181" t="e">
        <f>SUM(B21:B27)</f>
        <v>#REF!</v>
      </c>
      <c r="C28" s="181" t="e">
        <f>SUM(C21:C27)</f>
        <v>#REF!</v>
      </c>
      <c r="D28" s="181">
        <f>SUM(D21:D27)</f>
        <v>0</v>
      </c>
      <c r="E28" s="181" t="e">
        <f>SUM(E21:E27)</f>
        <v>#REF!</v>
      </c>
      <c r="J28" s="179"/>
    </row>
    <row r="31" spans="1:10">
      <c r="B31" s="178" t="e">
        <f>SUM(B28,B18,B9)</f>
        <v>#REF!</v>
      </c>
      <c r="C31" s="178" t="e">
        <f>SUM(C28,C18,C9)</f>
        <v>#REF!</v>
      </c>
      <c r="D31" s="178" t="e">
        <f>SUM(D28,D18,D9)</f>
        <v>#REF!</v>
      </c>
      <c r="E31" s="180" t="e">
        <f>SUM(E28,E18,E9)</f>
        <v>#REF!</v>
      </c>
      <c r="G31" s="174" t="s">
        <v>404</v>
      </c>
    </row>
    <row r="75" spans="5:5">
      <c r="E75">
        <f>SUM(ไม่ใช่!D11)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8"/>
  <sheetViews>
    <sheetView view="pageBreakPreview" zoomScaleNormal="100" zoomScaleSheetLayoutView="100" workbookViewId="0">
      <selection activeCell="K14" sqref="K14"/>
    </sheetView>
  </sheetViews>
  <sheetFormatPr defaultRowHeight="21.75"/>
  <cols>
    <col min="1" max="1" width="4.5703125" customWidth="1"/>
    <col min="2" max="2" width="34.85546875" customWidth="1"/>
    <col min="3" max="3" width="10.42578125" customWidth="1"/>
    <col min="4" max="4" width="11" customWidth="1"/>
    <col min="5" max="5" width="11.42578125" customWidth="1"/>
    <col min="6" max="6" width="10.7109375" customWidth="1"/>
    <col min="7" max="7" width="11" customWidth="1"/>
    <col min="8" max="8" width="10.5703125" customWidth="1"/>
    <col min="9" max="9" width="15.7109375" customWidth="1"/>
  </cols>
  <sheetData>
    <row r="1" spans="1:9" s="17" customFormat="1" ht="24" customHeight="1">
      <c r="A1" s="297"/>
      <c r="B1" s="297"/>
      <c r="C1" s="297"/>
      <c r="D1" s="297"/>
      <c r="E1" s="297"/>
      <c r="F1" s="297"/>
      <c r="G1" s="297"/>
      <c r="H1" s="297"/>
      <c r="I1" s="603" t="s">
        <v>906</v>
      </c>
    </row>
    <row r="2" spans="1:9" s="17" customFormat="1" ht="21" customHeight="1">
      <c r="A2" s="791" t="s">
        <v>0</v>
      </c>
      <c r="B2" s="791"/>
      <c r="C2" s="791"/>
      <c r="D2" s="791"/>
      <c r="E2" s="791"/>
      <c r="F2" s="791"/>
      <c r="G2" s="791"/>
      <c r="H2" s="791"/>
      <c r="I2" s="791"/>
    </row>
    <row r="3" spans="1:9" s="17" customFormat="1" ht="18.75" customHeight="1">
      <c r="A3" s="791" t="s">
        <v>907</v>
      </c>
      <c r="B3" s="791"/>
      <c r="C3" s="791"/>
      <c r="D3" s="791"/>
      <c r="E3" s="791"/>
      <c r="F3" s="791"/>
      <c r="G3" s="791"/>
      <c r="H3" s="791"/>
      <c r="I3" s="791"/>
    </row>
    <row r="4" spans="1:9" s="17" customFormat="1" ht="17.25" customHeight="1">
      <c r="A4" s="791" t="s">
        <v>908</v>
      </c>
      <c r="B4" s="791"/>
      <c r="C4" s="791"/>
      <c r="D4" s="791"/>
      <c r="E4" s="791"/>
      <c r="F4" s="791"/>
      <c r="G4" s="791"/>
      <c r="H4" s="791"/>
      <c r="I4" s="791"/>
    </row>
    <row r="5" spans="1:9" s="17" customFormat="1">
      <c r="A5" s="791" t="s">
        <v>909</v>
      </c>
      <c r="B5" s="791"/>
      <c r="C5" s="791"/>
      <c r="D5" s="791"/>
      <c r="E5" s="791"/>
      <c r="F5" s="791"/>
      <c r="G5" s="791"/>
      <c r="H5" s="791"/>
      <c r="I5" s="791"/>
    </row>
    <row r="6" spans="1:9" s="17" customFormat="1">
      <c r="A6" s="604" t="s">
        <v>41</v>
      </c>
      <c r="B6" s="581" t="s">
        <v>42</v>
      </c>
      <c r="C6" s="733" t="s">
        <v>19</v>
      </c>
      <c r="D6" s="778"/>
      <c r="E6" s="778"/>
      <c r="F6" s="778"/>
      <c r="G6" s="778"/>
      <c r="H6" s="734"/>
      <c r="I6" s="581" t="s">
        <v>20</v>
      </c>
    </row>
    <row r="7" spans="1:9" s="17" customFormat="1">
      <c r="A7" s="605" t="s">
        <v>14</v>
      </c>
      <c r="B7" s="582"/>
      <c r="C7" s="595" t="s">
        <v>444</v>
      </c>
      <c r="D7" s="577" t="s">
        <v>445</v>
      </c>
      <c r="E7" s="596" t="s">
        <v>502</v>
      </c>
      <c r="F7" s="577">
        <v>2564</v>
      </c>
      <c r="G7" s="577">
        <v>2564</v>
      </c>
      <c r="H7" s="577" t="s">
        <v>6</v>
      </c>
      <c r="I7" s="582" t="s">
        <v>23</v>
      </c>
    </row>
    <row r="8" spans="1:9" s="17" customFormat="1">
      <c r="A8" s="298">
        <v>1</v>
      </c>
      <c r="B8" s="411" t="s">
        <v>353</v>
      </c>
      <c r="C8" s="614">
        <v>1000000</v>
      </c>
      <c r="D8" s="614">
        <v>1000000</v>
      </c>
      <c r="E8" s="599">
        <v>1000000</v>
      </c>
      <c r="F8" s="599">
        <v>1000000</v>
      </c>
      <c r="G8" s="599">
        <v>1000000</v>
      </c>
      <c r="H8" s="615">
        <f t="shared" ref="H8:H15" si="0">SUM(C8:E8)</f>
        <v>3000000</v>
      </c>
      <c r="I8" s="298" t="s">
        <v>1088</v>
      </c>
    </row>
    <row r="9" spans="1:9" s="17" customFormat="1">
      <c r="A9" s="291">
        <v>2</v>
      </c>
      <c r="B9" s="470" t="s">
        <v>354</v>
      </c>
      <c r="C9" s="610">
        <v>1000000</v>
      </c>
      <c r="D9" s="610">
        <v>1000000</v>
      </c>
      <c r="E9" s="500">
        <v>1000000</v>
      </c>
      <c r="F9" s="500">
        <v>1000000</v>
      </c>
      <c r="G9" s="500">
        <v>1000000</v>
      </c>
      <c r="H9" s="611">
        <f t="shared" si="0"/>
        <v>3000000</v>
      </c>
      <c r="I9" s="298" t="s">
        <v>1088</v>
      </c>
    </row>
    <row r="10" spans="1:9" s="17" customFormat="1">
      <c r="A10" s="291"/>
      <c r="B10" s="470" t="s">
        <v>355</v>
      </c>
      <c r="C10" s="613"/>
      <c r="D10" s="613"/>
      <c r="E10" s="613"/>
      <c r="F10" s="613"/>
      <c r="G10" s="613"/>
      <c r="H10" s="611"/>
      <c r="I10" s="293"/>
    </row>
    <row r="11" spans="1:9" s="17" customFormat="1">
      <c r="A11" s="291">
        <v>3</v>
      </c>
      <c r="B11" s="470" t="s">
        <v>356</v>
      </c>
      <c r="C11" s="610">
        <v>2000000</v>
      </c>
      <c r="D11" s="610">
        <v>2000000</v>
      </c>
      <c r="E11" s="610">
        <v>2000000</v>
      </c>
      <c r="F11" s="610">
        <v>2000000</v>
      </c>
      <c r="G11" s="610">
        <v>2000000</v>
      </c>
      <c r="H11" s="611">
        <f t="shared" si="0"/>
        <v>6000000</v>
      </c>
      <c r="I11" s="298" t="s">
        <v>1088</v>
      </c>
    </row>
    <row r="12" spans="1:9" s="17" customFormat="1">
      <c r="A12" s="291"/>
      <c r="B12" s="293" t="s">
        <v>357</v>
      </c>
      <c r="C12" s="613"/>
      <c r="D12" s="613"/>
      <c r="E12" s="616"/>
      <c r="F12" s="613"/>
      <c r="G12" s="613"/>
      <c r="H12" s="611"/>
      <c r="I12" s="293"/>
    </row>
    <row r="13" spans="1:9" s="17" customFormat="1">
      <c r="A13" s="454">
        <v>4</v>
      </c>
      <c r="B13" s="293" t="s">
        <v>358</v>
      </c>
      <c r="C13" s="611">
        <v>1000000</v>
      </c>
      <c r="D13" s="611">
        <v>1000000</v>
      </c>
      <c r="E13" s="611">
        <v>1000000</v>
      </c>
      <c r="F13" s="611">
        <v>1000000</v>
      </c>
      <c r="G13" s="611">
        <v>1000000</v>
      </c>
      <c r="H13" s="611">
        <f t="shared" si="0"/>
        <v>3000000</v>
      </c>
      <c r="I13" s="298" t="s">
        <v>1088</v>
      </c>
    </row>
    <row r="14" spans="1:9" s="17" customFormat="1">
      <c r="A14" s="291"/>
      <c r="B14" s="470" t="s">
        <v>479</v>
      </c>
      <c r="C14" s="613"/>
      <c r="D14" s="613"/>
      <c r="E14" s="613"/>
      <c r="F14" s="613"/>
      <c r="G14" s="613"/>
      <c r="H14" s="611"/>
      <c r="I14" s="293"/>
    </row>
    <row r="15" spans="1:9" s="17" customFormat="1">
      <c r="A15" s="291">
        <v>5</v>
      </c>
      <c r="B15" s="293" t="s">
        <v>358</v>
      </c>
      <c r="C15" s="611">
        <v>2610000</v>
      </c>
      <c r="D15" s="611">
        <v>2610000</v>
      </c>
      <c r="E15" s="611">
        <v>2610000</v>
      </c>
      <c r="F15" s="611">
        <v>2610000</v>
      </c>
      <c r="G15" s="611">
        <v>2610000</v>
      </c>
      <c r="H15" s="611">
        <f t="shared" si="0"/>
        <v>7830000</v>
      </c>
      <c r="I15" s="298" t="s">
        <v>1088</v>
      </c>
    </row>
    <row r="16" spans="1:9" s="17" customFormat="1">
      <c r="A16" s="291"/>
      <c r="B16" s="470" t="s">
        <v>359</v>
      </c>
      <c r="C16" s="613"/>
      <c r="D16" s="613"/>
      <c r="E16" s="613"/>
      <c r="F16" s="613"/>
      <c r="G16" s="613"/>
      <c r="H16" s="611"/>
      <c r="I16" s="293"/>
    </row>
    <row r="17" spans="1:9" s="17" customFormat="1">
      <c r="A17" s="454">
        <v>5</v>
      </c>
      <c r="B17" s="470" t="s">
        <v>1083</v>
      </c>
      <c r="C17" s="609">
        <v>15000000</v>
      </c>
      <c r="D17" s="610">
        <v>15000000</v>
      </c>
      <c r="E17" s="609">
        <v>15000000</v>
      </c>
      <c r="F17" s="712">
        <v>15000000</v>
      </c>
      <c r="G17" s="712">
        <v>15000000</v>
      </c>
      <c r="H17" s="611">
        <f>SUM(C17:G17)</f>
        <v>75000000</v>
      </c>
      <c r="I17" s="298" t="s">
        <v>1088</v>
      </c>
    </row>
    <row r="18" spans="1:9" s="17" customFormat="1">
      <c r="A18" s="454"/>
      <c r="B18" s="470" t="s">
        <v>1086</v>
      </c>
      <c r="C18" s="612"/>
      <c r="D18" s="613"/>
      <c r="E18" s="612"/>
      <c r="F18" s="616"/>
      <c r="G18" s="686"/>
      <c r="H18" s="611"/>
      <c r="I18" s="293"/>
    </row>
    <row r="19" spans="1:9" s="17" customFormat="1">
      <c r="A19" s="454"/>
      <c r="B19" s="470" t="s">
        <v>1084</v>
      </c>
      <c r="C19" s="612"/>
      <c r="D19" s="613"/>
      <c r="E19" s="612"/>
      <c r="F19" s="616"/>
      <c r="G19" s="686"/>
      <c r="H19" s="611"/>
      <c r="I19" s="293"/>
    </row>
    <row r="20" spans="1:9" s="17" customFormat="1">
      <c r="A20" s="454"/>
      <c r="B20" s="470" t="s">
        <v>1085</v>
      </c>
      <c r="C20" s="612"/>
      <c r="D20" s="613"/>
      <c r="E20" s="612"/>
      <c r="F20" s="616"/>
      <c r="G20" s="686"/>
      <c r="H20" s="611"/>
      <c r="I20" s="293"/>
    </row>
    <row r="21" spans="1:9" s="17" customFormat="1">
      <c r="A21" s="454"/>
      <c r="B21" s="470" t="s">
        <v>1087</v>
      </c>
      <c r="C21" s="612"/>
      <c r="D21" s="613"/>
      <c r="E21" s="612"/>
      <c r="F21" s="616"/>
      <c r="G21" s="686"/>
      <c r="H21" s="611"/>
      <c r="I21" s="293"/>
    </row>
    <row r="22" spans="1:9" s="17" customFormat="1" ht="17.25" customHeight="1">
      <c r="A22" s="790" t="s">
        <v>482</v>
      </c>
      <c r="B22" s="790"/>
      <c r="C22" s="617">
        <f>SUM(C8:C21)</f>
        <v>22610000</v>
      </c>
      <c r="D22" s="617">
        <f t="shared" ref="D22:H22" si="1">SUM(D8:D21)</f>
        <v>22610000</v>
      </c>
      <c r="E22" s="617">
        <f t="shared" si="1"/>
        <v>22610000</v>
      </c>
      <c r="F22" s="617">
        <f t="shared" si="1"/>
        <v>22610000</v>
      </c>
      <c r="G22" s="617">
        <f t="shared" si="1"/>
        <v>22610000</v>
      </c>
      <c r="H22" s="617">
        <f t="shared" si="1"/>
        <v>97830000</v>
      </c>
      <c r="I22" s="606" t="s">
        <v>1088</v>
      </c>
    </row>
    <row r="23" spans="1:9" s="17" customFormat="1" ht="31.5" customHeight="1">
      <c r="A23" s="304"/>
      <c r="B23" s="304"/>
      <c r="C23" s="607"/>
      <c r="D23" s="607"/>
      <c r="E23" s="607"/>
      <c r="F23" s="607"/>
      <c r="G23" s="607"/>
      <c r="H23" s="607"/>
      <c r="I23" s="608" t="s">
        <v>1089</v>
      </c>
    </row>
    <row r="24" spans="1:9" s="17" customFormat="1" ht="24" customHeight="1"/>
    <row r="25" spans="1:9" s="17" customFormat="1" ht="24" customHeight="1"/>
    <row r="26" spans="1:9" s="17" customFormat="1"/>
    <row r="27" spans="1:9" s="17" customFormat="1"/>
    <row r="28" spans="1:9" s="17" customFormat="1"/>
    <row r="29" spans="1:9" s="17" customFormat="1"/>
    <row r="30" spans="1:9" s="17" customFormat="1"/>
    <row r="31" spans="1:9" s="17" customFormat="1"/>
    <row r="32" spans="1:9" s="17" customFormat="1"/>
    <row r="33" spans="1:9" s="17" customFormat="1"/>
    <row r="34" spans="1:9" s="17" customFormat="1"/>
    <row r="35" spans="1:9" s="17" customFormat="1"/>
    <row r="36" spans="1:9" s="17" customFormat="1"/>
    <row r="37" spans="1:9" s="17" customFormat="1"/>
    <row r="38" spans="1:9" s="17" customFormat="1"/>
    <row r="39" spans="1:9" s="17" customFormat="1"/>
    <row r="40" spans="1:9" s="17" customFormat="1"/>
    <row r="41" spans="1:9" s="17" customFormat="1"/>
    <row r="42" spans="1:9" s="17" customFormat="1"/>
    <row r="43" spans="1:9" s="17" customFormat="1"/>
    <row r="44" spans="1:9" s="17" customFormat="1"/>
    <row r="45" spans="1:9" s="17" customFormat="1"/>
    <row r="46" spans="1:9" s="17" customFormat="1"/>
    <row r="47" spans="1:9" s="17" customFormat="1">
      <c r="A47"/>
      <c r="B47"/>
      <c r="C47"/>
      <c r="D47"/>
      <c r="E47"/>
      <c r="F47"/>
      <c r="G47"/>
      <c r="H47"/>
      <c r="I47"/>
    </row>
    <row r="48" spans="1:9" s="17" customFormat="1">
      <c r="A48"/>
      <c r="B48"/>
      <c r="C48"/>
      <c r="D48"/>
      <c r="E48"/>
      <c r="F48"/>
      <c r="G48"/>
      <c r="H48"/>
      <c r="I48"/>
    </row>
  </sheetData>
  <mergeCells count="6">
    <mergeCell ref="C6:H6"/>
    <mergeCell ref="A22:B22"/>
    <mergeCell ref="A2:I2"/>
    <mergeCell ref="A3:I3"/>
    <mergeCell ref="A5:I5"/>
    <mergeCell ref="A4:I4"/>
  </mergeCells>
  <phoneticPr fontId="8" type="noConversion"/>
  <pageMargins left="0.74803149606299213" right="0.51181102362204722" top="0.74803149606299213" bottom="0.98425196850393704" header="0.51181102362204722" footer="0.51181102362204722"/>
  <pageSetup paperSize="9" firstPageNumber="101" orientation="landscape" useFirstPageNumber="1" r:id="rId1"/>
  <headerFooter alignWithMargins="0">
    <oddFooter xml:space="preserve">&amp;R&amp;"TH SarabunPSK,ตัวหนา"&amp;16แผนพัฒนาสามปี (พ.ศ. 2560 - 2562)                     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view="pageBreakPreview" topLeftCell="A13" zoomScale="98" zoomScaleNormal="100" zoomScaleSheetLayoutView="98" workbookViewId="0">
      <selection activeCell="K5" sqref="K5"/>
    </sheetView>
  </sheetViews>
  <sheetFormatPr defaultRowHeight="21.75"/>
  <cols>
    <col min="1" max="1" width="4.28515625" customWidth="1"/>
    <col min="2" max="2" width="17.28515625" customWidth="1"/>
    <col min="3" max="3" width="13.7109375" customWidth="1"/>
    <col min="4" max="4" width="16" customWidth="1"/>
    <col min="5" max="5" width="15.28515625" customWidth="1"/>
    <col min="6" max="6" width="15.42578125" customWidth="1"/>
    <col min="7" max="7" width="9.42578125" customWidth="1"/>
    <col min="8" max="8" width="9.5703125" customWidth="1"/>
    <col min="9" max="9" width="9.85546875" customWidth="1"/>
    <col min="10" max="10" width="10" customWidth="1"/>
    <col min="11" max="11" width="9.42578125" customWidth="1"/>
    <col min="12" max="12" width="11.7109375" customWidth="1"/>
    <col min="13" max="13" width="1.140625" customWidth="1"/>
    <col min="14" max="16" width="9.140625" hidden="1" customWidth="1"/>
  </cols>
  <sheetData>
    <row r="1" spans="1:16" ht="24">
      <c r="B1" s="73"/>
      <c r="C1" s="73"/>
      <c r="D1" s="73"/>
      <c r="E1" s="73"/>
      <c r="F1" s="73"/>
      <c r="G1" s="73"/>
      <c r="H1" s="73"/>
      <c r="I1" s="73"/>
      <c r="J1" s="73"/>
      <c r="K1" s="73"/>
      <c r="L1" s="264" t="s">
        <v>1092</v>
      </c>
      <c r="P1" s="217" t="s">
        <v>9</v>
      </c>
    </row>
    <row r="2" spans="1:16" ht="23.25" customHeight="1">
      <c r="A2" s="721" t="s">
        <v>1090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</row>
    <row r="3" spans="1:16" ht="23.25" customHeight="1">
      <c r="A3" s="721" t="s">
        <v>1093</v>
      </c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</row>
    <row r="4" spans="1:16" ht="39" customHeight="1">
      <c r="A4" s="723" t="s">
        <v>14</v>
      </c>
      <c r="B4" s="723" t="s">
        <v>511</v>
      </c>
      <c r="C4" s="723" t="s">
        <v>537</v>
      </c>
      <c r="D4" s="723" t="s">
        <v>538</v>
      </c>
      <c r="E4" s="723" t="s">
        <v>16</v>
      </c>
      <c r="F4" s="257" t="s">
        <v>18</v>
      </c>
      <c r="G4" s="723" t="s">
        <v>28</v>
      </c>
      <c r="H4" s="723"/>
      <c r="I4" s="723"/>
      <c r="J4" s="723"/>
      <c r="K4" s="723"/>
      <c r="L4" s="723" t="s">
        <v>578</v>
      </c>
    </row>
    <row r="5" spans="1:16" ht="39" customHeight="1">
      <c r="A5" s="723"/>
      <c r="B5" s="723"/>
      <c r="C5" s="723"/>
      <c r="D5" s="723"/>
      <c r="E5" s="723"/>
      <c r="F5" s="257" t="s">
        <v>577</v>
      </c>
      <c r="G5" s="258">
        <v>2561</v>
      </c>
      <c r="H5" s="258">
        <v>2562</v>
      </c>
      <c r="I5" s="258">
        <v>2563</v>
      </c>
      <c r="J5" s="258">
        <v>2564</v>
      </c>
      <c r="K5" s="258">
        <v>2565</v>
      </c>
      <c r="L5" s="723"/>
    </row>
    <row r="6" spans="1:16" ht="29.25" customHeight="1">
      <c r="A6" s="723"/>
      <c r="B6" s="723"/>
      <c r="C6" s="723"/>
      <c r="D6" s="723"/>
      <c r="E6" s="723"/>
      <c r="F6" s="259"/>
      <c r="G6" s="257" t="s">
        <v>1</v>
      </c>
      <c r="H6" s="257" t="s">
        <v>1</v>
      </c>
      <c r="I6" s="257" t="s">
        <v>1</v>
      </c>
      <c r="J6" s="674" t="s">
        <v>1</v>
      </c>
      <c r="K6" s="257" t="s">
        <v>1</v>
      </c>
      <c r="L6" s="723"/>
    </row>
    <row r="7" spans="1:16" ht="39" customHeight="1">
      <c r="A7" s="260">
        <v>1</v>
      </c>
      <c r="B7" s="260" t="s">
        <v>552</v>
      </c>
      <c r="C7" s="260" t="s">
        <v>798</v>
      </c>
      <c r="D7" s="260" t="s">
        <v>802</v>
      </c>
      <c r="E7" s="260" t="s">
        <v>1091</v>
      </c>
      <c r="F7" s="260" t="s">
        <v>800</v>
      </c>
      <c r="G7" s="261" t="s">
        <v>64</v>
      </c>
      <c r="H7" s="261">
        <v>20000</v>
      </c>
      <c r="I7" s="261">
        <v>20000</v>
      </c>
      <c r="J7" s="676">
        <v>20000</v>
      </c>
      <c r="K7" s="261">
        <v>20000</v>
      </c>
      <c r="L7" s="260" t="s">
        <v>593</v>
      </c>
    </row>
    <row r="8" spans="1:16" ht="39" customHeight="1">
      <c r="A8" s="260"/>
      <c r="B8" s="260"/>
      <c r="C8" s="260"/>
      <c r="D8" s="260" t="s">
        <v>799</v>
      </c>
      <c r="E8" s="675" t="s">
        <v>1091</v>
      </c>
      <c r="F8" s="260" t="s">
        <v>801</v>
      </c>
      <c r="G8" s="261" t="s">
        <v>64</v>
      </c>
      <c r="H8" s="261">
        <v>30000</v>
      </c>
      <c r="I8" s="261">
        <v>30000</v>
      </c>
      <c r="J8" s="676">
        <v>30000</v>
      </c>
      <c r="K8" s="261">
        <v>30000</v>
      </c>
      <c r="L8" s="260" t="s">
        <v>593</v>
      </c>
    </row>
    <row r="9" spans="1:16" ht="41.25" customHeight="1">
      <c r="A9" s="260"/>
      <c r="B9" s="260"/>
      <c r="C9" s="260" t="s">
        <v>803</v>
      </c>
      <c r="D9" s="260" t="s">
        <v>804</v>
      </c>
      <c r="E9" s="260" t="s">
        <v>809</v>
      </c>
      <c r="F9" s="260" t="s">
        <v>805</v>
      </c>
      <c r="G9" s="275" t="s">
        <v>806</v>
      </c>
      <c r="H9" s="261">
        <v>25000</v>
      </c>
      <c r="I9" s="261">
        <v>25000</v>
      </c>
      <c r="J9" s="676">
        <v>25000</v>
      </c>
      <c r="K9" s="261">
        <v>25000</v>
      </c>
      <c r="L9" s="260" t="s">
        <v>593</v>
      </c>
    </row>
    <row r="10" spans="1:16" ht="90" customHeight="1">
      <c r="A10" s="260"/>
      <c r="B10" s="260"/>
      <c r="C10" s="260" t="s">
        <v>807</v>
      </c>
      <c r="D10" s="260" t="s">
        <v>808</v>
      </c>
      <c r="E10" s="260" t="s">
        <v>809</v>
      </c>
      <c r="F10" s="260" t="s">
        <v>810</v>
      </c>
      <c r="G10" s="275" t="s">
        <v>64</v>
      </c>
      <c r="H10" s="261">
        <v>800000</v>
      </c>
      <c r="I10" s="261">
        <v>800000</v>
      </c>
      <c r="J10" s="676">
        <v>800000</v>
      </c>
      <c r="K10" s="261">
        <v>800000</v>
      </c>
      <c r="L10" s="260" t="s">
        <v>593</v>
      </c>
    </row>
    <row r="11" spans="1:16" ht="30.75" customHeight="1">
      <c r="A11" s="675"/>
      <c r="B11" s="724" t="s">
        <v>6</v>
      </c>
      <c r="C11" s="724"/>
      <c r="D11" s="724"/>
      <c r="E11" s="724"/>
      <c r="F11" s="724"/>
      <c r="G11" s="713">
        <f>SUM(G7:G10)</f>
        <v>0</v>
      </c>
      <c r="H11" s="713">
        <f t="shared" ref="H11:K11" si="0">SUM(H7:H10)</f>
        <v>875000</v>
      </c>
      <c r="I11" s="713">
        <f t="shared" si="0"/>
        <v>875000</v>
      </c>
      <c r="J11" s="713">
        <f t="shared" si="0"/>
        <v>875000</v>
      </c>
      <c r="K11" s="713">
        <f t="shared" si="0"/>
        <v>875000</v>
      </c>
      <c r="L11" s="242"/>
    </row>
    <row r="12" spans="1:16" ht="23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66" t="s">
        <v>1094</v>
      </c>
    </row>
    <row r="13" spans="1:16" ht="23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</row>
    <row r="14" spans="1:16" ht="23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</row>
    <row r="15" spans="1:16" ht="23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</row>
    <row r="16" spans="1:16" ht="23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</row>
    <row r="17" spans="1:12" ht="23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</row>
    <row r="18" spans="1:12" ht="23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</row>
    <row r="19" spans="1:12" ht="23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</row>
    <row r="20" spans="1:12" ht="23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</row>
    <row r="21" spans="1:12" ht="23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</row>
    <row r="22" spans="1:12" ht="23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</row>
    <row r="23" spans="1:12" ht="23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</row>
    <row r="24" spans="1:12" ht="23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</row>
    <row r="25" spans="1:12" ht="23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</row>
    <row r="26" spans="1:12" ht="23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</row>
    <row r="27" spans="1:12" ht="23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</row>
    <row r="28" spans="1:12" ht="23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</row>
    <row r="29" spans="1:12" ht="23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</row>
    <row r="30" spans="1:12" ht="23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</row>
    <row r="31" spans="1:12" ht="23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</row>
    <row r="32" spans="1:12" ht="23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</row>
    <row r="33" spans="1:12" ht="23.25">
      <c r="A33" s="274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</row>
    <row r="34" spans="1:12" ht="23.25">
      <c r="A34" s="274"/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</row>
    <row r="35" spans="1:12" ht="23.25">
      <c r="A35" s="274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</row>
    <row r="36" spans="1:12" ht="23.25">
      <c r="A36" s="274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</row>
    <row r="37" spans="1:12" ht="23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</row>
    <row r="38" spans="1:12" ht="23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74"/>
    </row>
    <row r="39" spans="1:12" ht="23.25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</row>
    <row r="40" spans="1:12" ht="23.25">
      <c r="A40" s="274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</row>
    <row r="41" spans="1:12" ht="23.25">
      <c r="A41" s="274"/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</row>
    <row r="42" spans="1:12" ht="23.25">
      <c r="A42" s="274"/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</row>
    <row r="43" spans="1:12" ht="23.25">
      <c r="A43" s="274"/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</row>
    <row r="44" spans="1:12" ht="23.25">
      <c r="A44" s="274"/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74"/>
    </row>
    <row r="45" spans="1:12" ht="23.25">
      <c r="A45" s="274"/>
      <c r="B45" s="274"/>
      <c r="C45" s="274"/>
      <c r="D45" s="274"/>
      <c r="E45" s="274"/>
      <c r="F45" s="274"/>
      <c r="G45" s="274"/>
      <c r="H45" s="274"/>
      <c r="I45" s="274"/>
      <c r="J45" s="274"/>
      <c r="K45" s="274"/>
      <c r="L45" s="274"/>
    </row>
    <row r="46" spans="1:12" ht="23.25">
      <c r="A46" s="274"/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</row>
    <row r="47" spans="1:12" ht="23.25">
      <c r="A47" s="274"/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4"/>
    </row>
    <row r="48" spans="1:12" ht="23.25">
      <c r="A48" s="274"/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</row>
    <row r="49" spans="1:12" ht="23.25">
      <c r="A49" s="274"/>
      <c r="B49" s="274"/>
      <c r="C49" s="274"/>
      <c r="D49" s="274"/>
      <c r="E49" s="274"/>
      <c r="F49" s="274"/>
      <c r="G49" s="274"/>
      <c r="H49" s="274"/>
      <c r="I49" s="274"/>
      <c r="J49" s="274"/>
      <c r="K49" s="274"/>
      <c r="L49" s="274"/>
    </row>
    <row r="50" spans="1:12" ht="23.25">
      <c r="A50" s="274"/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274"/>
    </row>
    <row r="51" spans="1:12" ht="23.25">
      <c r="A51" s="274"/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</row>
    <row r="52" spans="1:12" ht="23.25">
      <c r="A52" s="274"/>
      <c r="B52" s="274"/>
      <c r="C52" s="274"/>
      <c r="D52" s="274"/>
      <c r="E52" s="274"/>
      <c r="F52" s="274"/>
      <c r="G52" s="274"/>
      <c r="H52" s="274"/>
      <c r="I52" s="274"/>
      <c r="J52" s="274"/>
      <c r="K52" s="274"/>
      <c r="L52" s="274"/>
    </row>
    <row r="53" spans="1:12" ht="23.25">
      <c r="A53" s="274"/>
      <c r="B53" s="274"/>
      <c r="C53" s="274"/>
      <c r="D53" s="274"/>
      <c r="E53" s="274"/>
      <c r="F53" s="274"/>
      <c r="G53" s="274"/>
      <c r="H53" s="274"/>
      <c r="I53" s="274"/>
      <c r="J53" s="274"/>
      <c r="K53" s="274"/>
      <c r="L53" s="274"/>
    </row>
    <row r="54" spans="1:12" ht="23.25">
      <c r="A54" s="274"/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</row>
    <row r="55" spans="1:12" ht="23.25">
      <c r="A55" s="274"/>
      <c r="B55" s="274"/>
      <c r="C55" s="274"/>
      <c r="D55" s="274"/>
      <c r="E55" s="274"/>
      <c r="F55" s="274"/>
      <c r="G55" s="274"/>
      <c r="H55" s="274"/>
      <c r="I55" s="274"/>
      <c r="J55" s="274"/>
      <c r="K55" s="274"/>
      <c r="L55" s="274"/>
    </row>
    <row r="56" spans="1:12" ht="23.25">
      <c r="A56" s="274"/>
      <c r="B56" s="274"/>
      <c r="C56" s="274"/>
      <c r="D56" s="274"/>
      <c r="E56" s="274"/>
      <c r="F56" s="274"/>
      <c r="G56" s="274"/>
      <c r="H56" s="274"/>
      <c r="I56" s="274"/>
      <c r="J56" s="274"/>
      <c r="K56" s="274"/>
      <c r="L56" s="274"/>
    </row>
    <row r="57" spans="1:12" ht="23.25">
      <c r="A57" s="274"/>
      <c r="B57" s="274"/>
      <c r="C57" s="274"/>
      <c r="D57" s="274"/>
      <c r="E57" s="274"/>
      <c r="F57" s="274"/>
      <c r="G57" s="274"/>
      <c r="H57" s="274"/>
      <c r="I57" s="274"/>
      <c r="J57" s="274"/>
      <c r="K57" s="274"/>
      <c r="L57" s="274"/>
    </row>
    <row r="58" spans="1:12" ht="23.25">
      <c r="A58" s="274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</row>
    <row r="59" spans="1:12" ht="23.25">
      <c r="A59" s="274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L59" s="274"/>
    </row>
    <row r="60" spans="1:12" ht="23.25">
      <c r="A60" s="274"/>
      <c r="B60" s="274"/>
      <c r="C60" s="274"/>
      <c r="D60" s="274"/>
      <c r="E60" s="274"/>
      <c r="F60" s="274"/>
      <c r="G60" s="274"/>
      <c r="H60" s="274"/>
      <c r="I60" s="274"/>
      <c r="J60" s="274"/>
      <c r="K60" s="274"/>
      <c r="L60" s="274"/>
    </row>
    <row r="61" spans="1:12" ht="23.25">
      <c r="A61" s="274"/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</row>
    <row r="62" spans="1:12" ht="23.25">
      <c r="A62" s="274"/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74"/>
    </row>
    <row r="63" spans="1:12" ht="23.25">
      <c r="A63" s="274"/>
      <c r="B63" s="274"/>
      <c r="C63" s="274"/>
      <c r="D63" s="274"/>
      <c r="E63" s="274"/>
      <c r="F63" s="274"/>
      <c r="G63" s="274"/>
      <c r="H63" s="274"/>
      <c r="I63" s="274"/>
      <c r="J63" s="274"/>
      <c r="K63" s="274"/>
      <c r="L63" s="274"/>
    </row>
    <row r="64" spans="1:12" ht="23.25">
      <c r="A64" s="274"/>
      <c r="B64" s="274"/>
      <c r="C64" s="274"/>
      <c r="D64" s="274"/>
      <c r="E64" s="274"/>
      <c r="F64" s="274"/>
      <c r="G64" s="274"/>
      <c r="H64" s="274"/>
      <c r="I64" s="274"/>
      <c r="J64" s="274"/>
      <c r="K64" s="274"/>
      <c r="L64" s="274"/>
    </row>
    <row r="65" spans="1:12" ht="23.25">
      <c r="A65" s="274"/>
      <c r="B65" s="274"/>
      <c r="C65" s="274"/>
      <c r="D65" s="274"/>
      <c r="E65" s="274"/>
      <c r="F65" s="274"/>
      <c r="G65" s="274"/>
      <c r="H65" s="274"/>
      <c r="I65" s="274"/>
      <c r="J65" s="274"/>
      <c r="K65" s="274"/>
      <c r="L65" s="274"/>
    </row>
    <row r="66" spans="1:12" ht="23.25">
      <c r="A66" s="274"/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</row>
    <row r="67" spans="1:12" ht="23.25">
      <c r="A67" s="274"/>
      <c r="B67" s="274"/>
      <c r="C67" s="274"/>
      <c r="D67" s="274"/>
      <c r="E67" s="274"/>
      <c r="F67" s="274"/>
      <c r="G67" s="274"/>
      <c r="H67" s="274"/>
      <c r="I67" s="274"/>
      <c r="J67" s="274"/>
      <c r="K67" s="274"/>
      <c r="L67" s="274"/>
    </row>
    <row r="68" spans="1:12" ht="23.25">
      <c r="A68" s="274"/>
      <c r="B68" s="274"/>
      <c r="C68" s="274"/>
      <c r="D68" s="274"/>
      <c r="E68" s="274"/>
      <c r="F68" s="274"/>
      <c r="G68" s="274"/>
      <c r="H68" s="274"/>
      <c r="I68" s="274"/>
      <c r="J68" s="274"/>
      <c r="K68" s="274"/>
      <c r="L68" s="274"/>
    </row>
    <row r="69" spans="1:12" ht="23.25">
      <c r="A69" s="274"/>
      <c r="B69" s="274"/>
      <c r="C69" s="274"/>
      <c r="D69" s="274"/>
      <c r="E69" s="274"/>
      <c r="F69" s="274"/>
      <c r="G69" s="274"/>
      <c r="H69" s="274"/>
      <c r="I69" s="274"/>
      <c r="J69" s="274"/>
      <c r="K69" s="274"/>
      <c r="L69" s="274"/>
    </row>
    <row r="70" spans="1:12" ht="23.25">
      <c r="A70" s="274"/>
      <c r="B70" s="274"/>
      <c r="C70" s="274"/>
      <c r="D70" s="274"/>
      <c r="E70" s="274"/>
      <c r="F70" s="274"/>
      <c r="G70" s="274"/>
      <c r="H70" s="274"/>
      <c r="I70" s="274"/>
      <c r="J70" s="274"/>
      <c r="K70" s="274"/>
      <c r="L70" s="274"/>
    </row>
    <row r="71" spans="1:12" ht="23.25">
      <c r="A71" s="274"/>
      <c r="B71" s="274"/>
      <c r="C71" s="274"/>
      <c r="D71" s="274"/>
      <c r="E71" s="274"/>
      <c r="F71" s="274"/>
      <c r="G71" s="274"/>
      <c r="H71" s="274"/>
      <c r="I71" s="274"/>
      <c r="J71" s="274"/>
      <c r="K71" s="274"/>
      <c r="L71" s="274"/>
    </row>
    <row r="72" spans="1:12" ht="23.25">
      <c r="A72" s="274"/>
      <c r="B72" s="274"/>
      <c r="C72" s="274"/>
      <c r="D72" s="274"/>
      <c r="E72" s="274"/>
      <c r="F72" s="274"/>
      <c r="G72" s="274"/>
      <c r="H72" s="274"/>
      <c r="I72" s="274"/>
      <c r="J72" s="274"/>
      <c r="K72" s="274"/>
      <c r="L72" s="274"/>
    </row>
    <row r="73" spans="1:12" ht="23.25">
      <c r="A73" s="274"/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274"/>
    </row>
    <row r="74" spans="1:12" ht="23.25">
      <c r="A74" s="274"/>
      <c r="B74" s="274"/>
      <c r="C74" s="274"/>
      <c r="D74" s="274"/>
      <c r="E74" s="274"/>
      <c r="F74" s="274"/>
      <c r="G74" s="274"/>
      <c r="H74" s="274"/>
      <c r="I74" s="274"/>
      <c r="J74" s="274"/>
      <c r="K74" s="274"/>
      <c r="L74" s="274"/>
    </row>
    <row r="75" spans="1:12" ht="23.25">
      <c r="A75" s="274"/>
      <c r="B75" s="274"/>
      <c r="C75" s="274"/>
      <c r="D75" s="274"/>
      <c r="E75" s="274"/>
      <c r="F75" s="274"/>
      <c r="G75" s="274"/>
      <c r="H75" s="274"/>
      <c r="I75" s="274"/>
      <c r="J75" s="274"/>
      <c r="K75" s="274"/>
      <c r="L75" s="274"/>
    </row>
    <row r="76" spans="1:12" ht="23.25">
      <c r="A76" s="274"/>
      <c r="B76" s="274"/>
      <c r="C76" s="274"/>
      <c r="D76" s="274"/>
      <c r="E76" s="274"/>
      <c r="F76" s="274"/>
      <c r="G76" s="274"/>
      <c r="H76" s="274"/>
      <c r="I76" s="274"/>
      <c r="J76" s="274"/>
      <c r="K76" s="274"/>
      <c r="L76" s="274"/>
    </row>
    <row r="77" spans="1:12" ht="23.25">
      <c r="A77" s="274"/>
      <c r="B77" s="274"/>
      <c r="C77" s="274"/>
      <c r="D77" s="274"/>
      <c r="E77" s="274"/>
      <c r="F77" s="274"/>
      <c r="G77" s="274"/>
      <c r="H77" s="274"/>
      <c r="I77" s="274"/>
      <c r="J77" s="274"/>
      <c r="K77" s="274"/>
      <c r="L77" s="274"/>
    </row>
  </sheetData>
  <mergeCells count="10">
    <mergeCell ref="B11:F11"/>
    <mergeCell ref="A2:L2"/>
    <mergeCell ref="A3:L3"/>
    <mergeCell ref="A4:A6"/>
    <mergeCell ref="B4:B6"/>
    <mergeCell ref="C4:C6"/>
    <mergeCell ref="D4:D6"/>
    <mergeCell ref="E4:E6"/>
    <mergeCell ref="G4:K4"/>
    <mergeCell ref="L4:L6"/>
  </mergeCells>
  <pageMargins left="0.78740157480314965" right="0.7086614173228347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13" workbookViewId="0">
      <selection activeCell="E16" sqref="E16"/>
    </sheetView>
  </sheetViews>
  <sheetFormatPr defaultRowHeight="21.75"/>
  <cols>
    <col min="1" max="1" width="3.7109375" customWidth="1"/>
    <col min="2" max="2" width="23.28515625" customWidth="1"/>
    <col min="3" max="3" width="19.7109375" customWidth="1"/>
    <col min="4" max="4" width="16.7109375" customWidth="1"/>
    <col min="10" max="10" width="14.5703125" customWidth="1"/>
    <col min="11" max="11" width="14.42578125" customWidth="1"/>
  </cols>
  <sheetData>
    <row r="1" spans="1:11">
      <c r="K1" s="230" t="s">
        <v>535</v>
      </c>
    </row>
    <row r="2" spans="1:11">
      <c r="A2" s="728" t="s">
        <v>0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</row>
    <row r="3" spans="1:11">
      <c r="A3" s="728" t="s">
        <v>504</v>
      </c>
      <c r="B3" s="728"/>
      <c r="C3" s="728"/>
      <c r="D3" s="728"/>
      <c r="E3" s="728"/>
      <c r="F3" s="728"/>
      <c r="G3" s="728"/>
      <c r="H3" s="728"/>
      <c r="I3" s="728"/>
      <c r="J3" s="728"/>
      <c r="K3" s="728"/>
    </row>
    <row r="4" spans="1:11" ht="24">
      <c r="A4" s="729" t="s">
        <v>542</v>
      </c>
      <c r="B4" s="729"/>
      <c r="C4" s="729"/>
      <c r="D4" s="729"/>
      <c r="E4" s="729"/>
      <c r="F4" s="729"/>
      <c r="G4" s="729"/>
      <c r="H4" s="729"/>
      <c r="I4" s="729"/>
      <c r="J4" s="729"/>
      <c r="K4" s="729"/>
    </row>
    <row r="5" spans="1:11" ht="24">
      <c r="A5" s="729" t="s">
        <v>44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</row>
    <row r="6" spans="1:11" ht="24">
      <c r="A6" s="20" t="s">
        <v>318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</row>
    <row r="7" spans="1:11" ht="24">
      <c r="A7" s="247" t="s">
        <v>319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</row>
    <row r="8" spans="1:11">
      <c r="A8" s="20" t="s">
        <v>288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ht="24">
      <c r="A9" s="99" t="s">
        <v>640</v>
      </c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ht="24">
      <c r="A10" s="226" t="s">
        <v>14</v>
      </c>
      <c r="B10" s="226" t="s">
        <v>15</v>
      </c>
      <c r="C10" s="226" t="s">
        <v>16</v>
      </c>
      <c r="D10" s="226" t="s">
        <v>18</v>
      </c>
      <c r="E10" s="730" t="s">
        <v>28</v>
      </c>
      <c r="F10" s="731"/>
      <c r="G10" s="731"/>
      <c r="H10" s="732"/>
      <c r="I10" s="226" t="s">
        <v>26</v>
      </c>
      <c r="J10" s="226" t="s">
        <v>534</v>
      </c>
      <c r="K10" s="226" t="s">
        <v>521</v>
      </c>
    </row>
    <row r="11" spans="1:11" ht="24">
      <c r="A11" s="227"/>
      <c r="B11" s="227"/>
      <c r="C11" s="227"/>
      <c r="D11" s="227" t="s">
        <v>519</v>
      </c>
      <c r="E11" s="226">
        <v>2561</v>
      </c>
      <c r="F11" s="226">
        <v>2562</v>
      </c>
      <c r="G11" s="226">
        <v>2563</v>
      </c>
      <c r="H11" s="226">
        <v>2564</v>
      </c>
      <c r="I11" s="227" t="s">
        <v>533</v>
      </c>
      <c r="J11" s="227" t="s">
        <v>22</v>
      </c>
      <c r="K11" s="227" t="s">
        <v>522</v>
      </c>
    </row>
    <row r="12" spans="1:11" ht="24">
      <c r="A12" s="219"/>
      <c r="B12" s="219"/>
      <c r="C12" s="219"/>
      <c r="D12" s="219"/>
      <c r="E12" s="219" t="s">
        <v>1</v>
      </c>
      <c r="F12" s="219" t="s">
        <v>1</v>
      </c>
      <c r="G12" s="219" t="s">
        <v>1</v>
      </c>
      <c r="H12" s="219" t="s">
        <v>1</v>
      </c>
      <c r="I12" s="219"/>
      <c r="J12" s="219"/>
      <c r="K12" s="219"/>
    </row>
    <row r="13" spans="1:11">
      <c r="A13" s="231">
        <v>1</v>
      </c>
      <c r="B13" s="235" t="s">
        <v>639</v>
      </c>
      <c r="C13" s="231" t="s">
        <v>607</v>
      </c>
      <c r="D13" s="231" t="s">
        <v>610</v>
      </c>
      <c r="E13" s="250" t="s">
        <v>64</v>
      </c>
      <c r="F13" s="250" t="s">
        <v>64</v>
      </c>
      <c r="G13" s="250" t="s">
        <v>64</v>
      </c>
      <c r="H13" s="250" t="s">
        <v>64</v>
      </c>
      <c r="I13" s="231" t="s">
        <v>609</v>
      </c>
      <c r="J13" s="231" t="s">
        <v>608</v>
      </c>
      <c r="K13" s="238" t="s">
        <v>47</v>
      </c>
    </row>
    <row r="14" spans="1:11">
      <c r="A14" s="241"/>
      <c r="B14" s="233"/>
      <c r="C14" s="241"/>
      <c r="D14" s="241"/>
      <c r="E14" s="234"/>
      <c r="F14" s="234"/>
      <c r="G14" s="234"/>
      <c r="H14" s="234"/>
      <c r="I14" s="241"/>
      <c r="J14" s="241"/>
      <c r="K14" s="237"/>
    </row>
    <row r="15" spans="1:11">
      <c r="A15" s="241"/>
      <c r="B15" s="233"/>
      <c r="C15" s="241"/>
      <c r="D15" s="241"/>
      <c r="E15" s="234"/>
      <c r="F15" s="234"/>
      <c r="G15" s="234"/>
      <c r="H15" s="234"/>
      <c r="I15" s="241"/>
      <c r="J15" s="241"/>
      <c r="K15" s="237"/>
    </row>
    <row r="16" spans="1:11">
      <c r="A16" s="228"/>
      <c r="B16" s="240"/>
      <c r="C16" s="225"/>
      <c r="D16" s="225"/>
      <c r="E16" s="239"/>
      <c r="F16" s="239"/>
      <c r="G16" s="239"/>
      <c r="H16" s="239"/>
      <c r="I16" s="225"/>
      <c r="J16" s="228"/>
      <c r="K16" s="236"/>
    </row>
    <row r="17" spans="11:11">
      <c r="K17" s="252" t="s">
        <v>644</v>
      </c>
    </row>
  </sheetData>
  <mergeCells count="5">
    <mergeCell ref="A2:K2"/>
    <mergeCell ref="A3:K3"/>
    <mergeCell ref="A4:K4"/>
    <mergeCell ref="A5:K5"/>
    <mergeCell ref="E10:H10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view="pageBreakPreview" topLeftCell="A28" zoomScaleNormal="100" zoomScaleSheetLayoutView="100" workbookViewId="0">
      <selection activeCell="O7" sqref="O7"/>
    </sheetView>
  </sheetViews>
  <sheetFormatPr defaultRowHeight="21.75"/>
  <cols>
    <col min="1" max="1" width="44.5703125" customWidth="1"/>
    <col min="2" max="2" width="6.85546875" customWidth="1"/>
    <col min="3" max="3" width="11.7109375" customWidth="1"/>
    <col min="4" max="4" width="6.85546875" customWidth="1"/>
    <col min="5" max="5" width="11.42578125" customWidth="1"/>
    <col min="6" max="6" width="6.42578125" customWidth="1"/>
    <col min="7" max="7" width="11.42578125" customWidth="1"/>
    <col min="8" max="8" width="6.5703125" customWidth="1"/>
    <col min="9" max="9" width="11.5703125" customWidth="1"/>
    <col min="10" max="10" width="6.28515625" customWidth="1"/>
    <col min="11" max="11" width="11.42578125" customWidth="1"/>
    <col min="12" max="12" width="5.85546875" customWidth="1"/>
    <col min="13" max="13" width="12.5703125" customWidth="1"/>
  </cols>
  <sheetData>
    <row r="1" spans="1:17">
      <c r="A1" s="276"/>
      <c r="B1" s="276"/>
      <c r="C1" s="276"/>
      <c r="D1" s="276"/>
      <c r="E1" s="276"/>
      <c r="F1" s="276"/>
      <c r="G1" s="276"/>
      <c r="H1" s="276"/>
      <c r="I1" s="288"/>
      <c r="K1" s="288"/>
      <c r="M1" s="277" t="s">
        <v>811</v>
      </c>
      <c r="Q1" s="217" t="s">
        <v>505</v>
      </c>
    </row>
    <row r="2" spans="1:17" ht="23.25">
      <c r="A2" s="737" t="s">
        <v>812</v>
      </c>
      <c r="B2" s="737"/>
      <c r="C2" s="737"/>
      <c r="D2" s="737"/>
      <c r="E2" s="737"/>
      <c r="F2" s="737"/>
      <c r="G2" s="737"/>
      <c r="H2" s="737"/>
      <c r="I2" s="737"/>
      <c r="J2" s="216"/>
      <c r="K2" s="216"/>
      <c r="L2" s="216"/>
      <c r="M2" s="216"/>
      <c r="N2" s="216"/>
      <c r="O2" s="216"/>
      <c r="P2" s="216"/>
      <c r="Q2" s="216"/>
    </row>
    <row r="3" spans="1:17" ht="23.25">
      <c r="A3" s="735" t="s">
        <v>819</v>
      </c>
      <c r="B3" s="735"/>
      <c r="C3" s="735"/>
      <c r="D3" s="735"/>
      <c r="E3" s="735"/>
      <c r="F3" s="735"/>
      <c r="G3" s="735"/>
      <c r="H3" s="735"/>
      <c r="I3" s="735"/>
      <c r="J3" s="735"/>
      <c r="K3" s="735"/>
      <c r="L3" s="735"/>
      <c r="M3" s="735"/>
      <c r="N3" s="216"/>
      <c r="O3" s="216"/>
      <c r="P3" s="216"/>
      <c r="Q3" s="216"/>
    </row>
    <row r="4" spans="1:17" ht="23.25">
      <c r="A4" s="736" t="s">
        <v>44</v>
      </c>
      <c r="B4" s="736"/>
      <c r="C4" s="736"/>
      <c r="D4" s="736"/>
      <c r="E4" s="736"/>
      <c r="F4" s="736"/>
      <c r="G4" s="736"/>
      <c r="H4" s="736"/>
      <c r="I4" s="736"/>
      <c r="J4" s="736"/>
      <c r="K4" s="736"/>
      <c r="L4" s="736"/>
      <c r="M4" s="736"/>
      <c r="N4" s="216"/>
      <c r="O4" s="216"/>
      <c r="P4" s="216"/>
      <c r="Q4" s="216"/>
    </row>
    <row r="5" spans="1:17">
      <c r="A5" s="697" t="s">
        <v>4</v>
      </c>
      <c r="B5" s="733" t="s">
        <v>506</v>
      </c>
      <c r="C5" s="734"/>
      <c r="D5" s="733" t="s">
        <v>507</v>
      </c>
      <c r="E5" s="734"/>
      <c r="F5" s="733" t="s">
        <v>508</v>
      </c>
      <c r="G5" s="734"/>
      <c r="H5" s="733" t="s">
        <v>509</v>
      </c>
      <c r="I5" s="734"/>
      <c r="J5" s="733" t="s">
        <v>913</v>
      </c>
      <c r="K5" s="734"/>
      <c r="L5" s="733" t="s">
        <v>814</v>
      </c>
      <c r="M5" s="734"/>
    </row>
    <row r="6" spans="1:17">
      <c r="A6" s="540"/>
      <c r="B6" s="581" t="s">
        <v>5</v>
      </c>
      <c r="C6" s="581" t="s">
        <v>19</v>
      </c>
      <c r="D6" s="581" t="s">
        <v>5</v>
      </c>
      <c r="E6" s="581" t="s">
        <v>19</v>
      </c>
      <c r="F6" s="581" t="s">
        <v>5</v>
      </c>
      <c r="G6" s="581" t="s">
        <v>19</v>
      </c>
      <c r="H6" s="581" t="s">
        <v>5</v>
      </c>
      <c r="I6" s="581" t="s">
        <v>19</v>
      </c>
      <c r="J6" s="581" t="s">
        <v>5</v>
      </c>
      <c r="K6" s="581" t="s">
        <v>19</v>
      </c>
      <c r="L6" s="581" t="s">
        <v>5</v>
      </c>
      <c r="M6" s="581" t="s">
        <v>19</v>
      </c>
    </row>
    <row r="7" spans="1:17">
      <c r="A7" s="698"/>
      <c r="B7" s="582" t="s">
        <v>15</v>
      </c>
      <c r="C7" s="582" t="s">
        <v>1</v>
      </c>
      <c r="D7" s="582" t="s">
        <v>15</v>
      </c>
      <c r="E7" s="582" t="s">
        <v>1</v>
      </c>
      <c r="F7" s="582" t="s">
        <v>15</v>
      </c>
      <c r="G7" s="582" t="s">
        <v>1</v>
      </c>
      <c r="H7" s="582" t="s">
        <v>15</v>
      </c>
      <c r="I7" s="582" t="s">
        <v>1</v>
      </c>
      <c r="J7" s="582" t="s">
        <v>15</v>
      </c>
      <c r="K7" s="582" t="s">
        <v>1</v>
      </c>
      <c r="L7" s="582" t="s">
        <v>15</v>
      </c>
      <c r="M7" s="582" t="s">
        <v>1</v>
      </c>
    </row>
    <row r="8" spans="1:17">
      <c r="A8" s="699" t="s">
        <v>1060</v>
      </c>
      <c r="B8" s="291">
        <v>26</v>
      </c>
      <c r="C8" s="300">
        <f>SUM(ยุทธ1!E170)</f>
        <v>10350000</v>
      </c>
      <c r="D8" s="295">
        <v>37</v>
      </c>
      <c r="E8" s="295">
        <f>SUM(ยุทธ1!F170)</f>
        <v>35750000</v>
      </c>
      <c r="F8" s="295">
        <v>14</v>
      </c>
      <c r="G8" s="300">
        <f>SUM(ยุทธ1!G170)</f>
        <v>11450000</v>
      </c>
      <c r="H8" s="292">
        <v>38</v>
      </c>
      <c r="I8" s="292">
        <f>SUM(ยุทธ1!H170)</f>
        <v>35450000</v>
      </c>
      <c r="J8" s="292">
        <v>38</v>
      </c>
      <c r="K8" s="292">
        <f>SUM(ยุทธ1!I170)</f>
        <v>35450000</v>
      </c>
      <c r="L8" s="292">
        <f>SUM(J8,H8,F8,D8,B8)</f>
        <v>153</v>
      </c>
      <c r="M8" s="500">
        <f>SUM(C8,E8,G8,I8,K8)</f>
        <v>128450000</v>
      </c>
    </row>
    <row r="9" spans="1:17">
      <c r="A9" s="293" t="s">
        <v>539</v>
      </c>
      <c r="B9" s="293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</row>
    <row r="10" spans="1:17">
      <c r="A10" s="293" t="s">
        <v>1061</v>
      </c>
      <c r="B10" s="293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</row>
    <row r="11" spans="1:17">
      <c r="A11" s="679" t="s">
        <v>6</v>
      </c>
      <c r="B11" s="700">
        <f>SUM(B8:B10)</f>
        <v>26</v>
      </c>
      <c r="C11" s="700">
        <f t="shared" ref="C11:M11" si="0">SUM(C8:C10)</f>
        <v>10350000</v>
      </c>
      <c r="D11" s="700">
        <f t="shared" si="0"/>
        <v>37</v>
      </c>
      <c r="E11" s="700">
        <f t="shared" si="0"/>
        <v>35750000</v>
      </c>
      <c r="F11" s="700">
        <f t="shared" si="0"/>
        <v>14</v>
      </c>
      <c r="G11" s="700">
        <f t="shared" si="0"/>
        <v>11450000</v>
      </c>
      <c r="H11" s="700">
        <f t="shared" si="0"/>
        <v>38</v>
      </c>
      <c r="I11" s="700">
        <f t="shared" si="0"/>
        <v>35450000</v>
      </c>
      <c r="J11" s="700">
        <f t="shared" si="0"/>
        <v>38</v>
      </c>
      <c r="K11" s="700">
        <f t="shared" si="0"/>
        <v>35450000</v>
      </c>
      <c r="L11" s="700">
        <f t="shared" si="0"/>
        <v>153</v>
      </c>
      <c r="M11" s="700">
        <f t="shared" si="0"/>
        <v>128450000</v>
      </c>
    </row>
    <row r="12" spans="1:17">
      <c r="A12" s="701" t="s">
        <v>1062</v>
      </c>
      <c r="B12" s="292"/>
      <c r="C12" s="702"/>
      <c r="D12" s="295"/>
      <c r="E12" s="295"/>
      <c r="F12" s="295"/>
      <c r="G12" s="295"/>
      <c r="H12" s="295"/>
      <c r="I12" s="295"/>
      <c r="J12" s="295"/>
      <c r="K12" s="295"/>
      <c r="L12" s="295"/>
      <c r="M12" s="295"/>
    </row>
    <row r="13" spans="1:17">
      <c r="A13" s="293" t="s">
        <v>540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</row>
    <row r="14" spans="1:17">
      <c r="A14" s="302" t="s">
        <v>1063</v>
      </c>
      <c r="B14" s="296">
        <v>11</v>
      </c>
      <c r="C14" s="292">
        <f>SUM(ยุทธ2!E61)</f>
        <v>380000</v>
      </c>
      <c r="D14" s="292">
        <v>15</v>
      </c>
      <c r="E14" s="292">
        <f>SUM(ยุทธ2!F61)</f>
        <v>500000</v>
      </c>
      <c r="F14" s="292">
        <v>10</v>
      </c>
      <c r="G14" s="292">
        <f>SUM(ยุทธ2!G61)</f>
        <v>460000</v>
      </c>
      <c r="H14" s="292">
        <v>13</v>
      </c>
      <c r="I14" s="292">
        <f>SUM(ยุทธ2!H61)</f>
        <v>500000</v>
      </c>
      <c r="J14" s="292">
        <v>12</v>
      </c>
      <c r="K14" s="292">
        <f>SUM(ยุทธ2!I61)</f>
        <v>500000</v>
      </c>
      <c r="L14" s="292">
        <f>SUM(J14,H14,F14,D14,B14)</f>
        <v>61</v>
      </c>
      <c r="M14" s="292">
        <f>SUM(K14,I14,G14,E14,C14)</f>
        <v>2340000</v>
      </c>
    </row>
    <row r="15" spans="1:17">
      <c r="A15" s="302" t="s">
        <v>1035</v>
      </c>
      <c r="B15" s="296">
        <v>4</v>
      </c>
      <c r="C15" s="300">
        <f>SUM(ยุทธ2!E78)</f>
        <v>150000</v>
      </c>
      <c r="D15" s="292">
        <v>7</v>
      </c>
      <c r="E15" s="292">
        <f>SUM(ยุทธ2!F78)</f>
        <v>240000</v>
      </c>
      <c r="F15" s="292">
        <v>7</v>
      </c>
      <c r="G15" s="292">
        <f>SUM(ยุทธ2!G78)</f>
        <v>250000</v>
      </c>
      <c r="H15" s="292">
        <v>7</v>
      </c>
      <c r="I15" s="292">
        <f>SUM(ยุทธ2!H78)</f>
        <v>240000</v>
      </c>
      <c r="J15" s="292">
        <v>7</v>
      </c>
      <c r="K15" s="292">
        <f>SUM(ยุทธ2!I78)</f>
        <v>240000</v>
      </c>
      <c r="L15" s="292">
        <f>SUM(J15,H15,F15,D15,B15)</f>
        <v>32</v>
      </c>
      <c r="M15" s="292">
        <f>SUM(K15,I15,G15,E15,C15)</f>
        <v>1120000</v>
      </c>
    </row>
    <row r="16" spans="1:17">
      <c r="A16" s="679" t="s">
        <v>6</v>
      </c>
      <c r="B16" s="578">
        <f>SUM(B14:B15)</f>
        <v>15</v>
      </c>
      <c r="C16" s="578">
        <f t="shared" ref="C16:M16" si="1">SUM(C14:C15)</f>
        <v>530000</v>
      </c>
      <c r="D16" s="578">
        <f t="shared" si="1"/>
        <v>22</v>
      </c>
      <c r="E16" s="578">
        <f t="shared" si="1"/>
        <v>740000</v>
      </c>
      <c r="F16" s="578">
        <f t="shared" si="1"/>
        <v>17</v>
      </c>
      <c r="G16" s="578">
        <f t="shared" si="1"/>
        <v>710000</v>
      </c>
      <c r="H16" s="578">
        <f t="shared" si="1"/>
        <v>20</v>
      </c>
      <c r="I16" s="578">
        <f t="shared" si="1"/>
        <v>740000</v>
      </c>
      <c r="J16" s="578">
        <f t="shared" si="1"/>
        <v>19</v>
      </c>
      <c r="K16" s="578">
        <f t="shared" si="1"/>
        <v>740000</v>
      </c>
      <c r="L16" s="578">
        <f t="shared" si="1"/>
        <v>93</v>
      </c>
      <c r="M16" s="578">
        <f t="shared" si="1"/>
        <v>3460000</v>
      </c>
    </row>
    <row r="17" spans="1:13">
      <c r="A17" s="703" t="s">
        <v>1064</v>
      </c>
      <c r="B17" s="292"/>
      <c r="C17" s="292"/>
      <c r="D17" s="702"/>
      <c r="E17" s="295"/>
      <c r="F17" s="295"/>
      <c r="G17" s="295"/>
      <c r="H17" s="295"/>
      <c r="I17" s="295"/>
      <c r="J17" s="295"/>
      <c r="K17" s="295"/>
      <c r="L17" s="295"/>
      <c r="M17" s="295"/>
    </row>
    <row r="18" spans="1:13">
      <c r="A18" s="293" t="s">
        <v>541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</row>
    <row r="19" spans="1:13">
      <c r="A19" s="293" t="s">
        <v>1065</v>
      </c>
      <c r="B19" s="292">
        <v>13</v>
      </c>
      <c r="C19" s="292">
        <f>SUM(ยุทธ3!E78)</f>
        <v>7910000</v>
      </c>
      <c r="D19" s="292">
        <v>16</v>
      </c>
      <c r="E19" s="292">
        <f>SUM(ยุทธ3!F78)</f>
        <v>8370000</v>
      </c>
      <c r="F19" s="292">
        <v>13</v>
      </c>
      <c r="G19" s="292">
        <f>SUM(ยุทธ3!G78)</f>
        <v>8740000</v>
      </c>
      <c r="H19" s="292">
        <v>14</v>
      </c>
      <c r="I19" s="292">
        <f>SUM(ยุทธ3!H78)</f>
        <v>8350000</v>
      </c>
      <c r="J19" s="292">
        <v>16</v>
      </c>
      <c r="K19" s="292">
        <f>SUM(ยุทธ3!I78)</f>
        <v>8370000</v>
      </c>
      <c r="L19" s="292">
        <f>SUM(J19,H19,F19,D19,B19)</f>
        <v>72</v>
      </c>
      <c r="M19" s="292">
        <f>SUM(K19,I19,G19,E19,C19)</f>
        <v>41740000</v>
      </c>
    </row>
    <row r="20" spans="1:13">
      <c r="A20" s="679" t="s">
        <v>6</v>
      </c>
      <c r="B20" s="578">
        <f>SUM(B19)</f>
        <v>13</v>
      </c>
      <c r="C20" s="578">
        <f t="shared" ref="C20:M20" si="2">SUM(C19)</f>
        <v>7910000</v>
      </c>
      <c r="D20" s="578">
        <f t="shared" si="2"/>
        <v>16</v>
      </c>
      <c r="E20" s="578">
        <f t="shared" si="2"/>
        <v>8370000</v>
      </c>
      <c r="F20" s="578">
        <f t="shared" si="2"/>
        <v>13</v>
      </c>
      <c r="G20" s="578">
        <f t="shared" si="2"/>
        <v>8740000</v>
      </c>
      <c r="H20" s="578">
        <f t="shared" si="2"/>
        <v>14</v>
      </c>
      <c r="I20" s="578">
        <f t="shared" si="2"/>
        <v>8350000</v>
      </c>
      <c r="J20" s="578">
        <f t="shared" si="2"/>
        <v>16</v>
      </c>
      <c r="K20" s="578">
        <f t="shared" si="2"/>
        <v>8370000</v>
      </c>
      <c r="L20" s="578">
        <f t="shared" si="2"/>
        <v>72</v>
      </c>
      <c r="M20" s="578">
        <f t="shared" si="2"/>
        <v>41740000</v>
      </c>
    </row>
    <row r="21" spans="1:13">
      <c r="A21" s="297"/>
      <c r="B21" s="297"/>
      <c r="C21" s="297"/>
      <c r="D21" s="297"/>
      <c r="E21" s="297"/>
      <c r="F21" s="297"/>
      <c r="G21" s="297"/>
      <c r="H21" s="297"/>
      <c r="I21" s="704"/>
      <c r="J21" s="297"/>
      <c r="K21" s="704"/>
      <c r="L21" s="297"/>
      <c r="M21" s="704" t="s">
        <v>481</v>
      </c>
    </row>
    <row r="22" spans="1:13">
      <c r="A22" s="297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</row>
    <row r="23" spans="1:13">
      <c r="A23" s="297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</row>
    <row r="24" spans="1:13">
      <c r="A24" s="297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</row>
    <row r="25" spans="1:13">
      <c r="A25" s="297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</row>
    <row r="26" spans="1:13">
      <c r="A26" s="297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</row>
    <row r="27" spans="1:13">
      <c r="A27" s="297"/>
      <c r="B27" s="297"/>
      <c r="C27" s="297"/>
      <c r="D27" s="297"/>
      <c r="E27" s="297"/>
      <c r="F27" s="297"/>
      <c r="G27" s="297"/>
      <c r="H27" s="297"/>
      <c r="I27" s="304"/>
      <c r="J27" s="297"/>
      <c r="K27" s="304"/>
      <c r="L27" s="297"/>
      <c r="M27" s="679" t="s">
        <v>811</v>
      </c>
    </row>
    <row r="28" spans="1:13">
      <c r="A28" s="297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</row>
    <row r="29" spans="1:13">
      <c r="A29" s="581" t="s">
        <v>4</v>
      </c>
      <c r="B29" s="733" t="s">
        <v>506</v>
      </c>
      <c r="C29" s="734"/>
      <c r="D29" s="733" t="s">
        <v>507</v>
      </c>
      <c r="E29" s="734"/>
      <c r="F29" s="733" t="s">
        <v>508</v>
      </c>
      <c r="G29" s="734"/>
      <c r="H29" s="733" t="s">
        <v>509</v>
      </c>
      <c r="I29" s="734"/>
      <c r="J29" s="733" t="s">
        <v>913</v>
      </c>
      <c r="K29" s="734"/>
      <c r="L29" s="733" t="s">
        <v>509</v>
      </c>
      <c r="M29" s="734"/>
    </row>
    <row r="30" spans="1:13">
      <c r="A30" s="302"/>
      <c r="B30" s="581" t="s">
        <v>5</v>
      </c>
      <c r="C30" s="581" t="s">
        <v>19</v>
      </c>
      <c r="D30" s="581" t="s">
        <v>5</v>
      </c>
      <c r="E30" s="581" t="s">
        <v>19</v>
      </c>
      <c r="F30" s="581" t="s">
        <v>5</v>
      </c>
      <c r="G30" s="581" t="s">
        <v>19</v>
      </c>
      <c r="H30" s="581" t="s">
        <v>5</v>
      </c>
      <c r="I30" s="581" t="s">
        <v>19</v>
      </c>
      <c r="J30" s="581" t="s">
        <v>5</v>
      </c>
      <c r="K30" s="581" t="s">
        <v>19</v>
      </c>
      <c r="L30" s="581" t="s">
        <v>5</v>
      </c>
      <c r="M30" s="581" t="s">
        <v>19</v>
      </c>
    </row>
    <row r="31" spans="1:13">
      <c r="A31" s="303"/>
      <c r="B31" s="582" t="s">
        <v>15</v>
      </c>
      <c r="C31" s="582" t="s">
        <v>1</v>
      </c>
      <c r="D31" s="582" t="s">
        <v>15</v>
      </c>
      <c r="E31" s="582" t="s">
        <v>1</v>
      </c>
      <c r="F31" s="582" t="s">
        <v>15</v>
      </c>
      <c r="G31" s="582" t="s">
        <v>1</v>
      </c>
      <c r="H31" s="582" t="s">
        <v>15</v>
      </c>
      <c r="I31" s="582" t="s">
        <v>1</v>
      </c>
      <c r="J31" s="582" t="s">
        <v>15</v>
      </c>
      <c r="K31" s="582" t="s">
        <v>1</v>
      </c>
      <c r="L31" s="582" t="s">
        <v>15</v>
      </c>
      <c r="M31" s="582" t="s">
        <v>1</v>
      </c>
    </row>
    <row r="32" spans="1:13">
      <c r="A32" s="701" t="s">
        <v>1066</v>
      </c>
      <c r="B32" s="291"/>
      <c r="C32" s="300"/>
      <c r="D32" s="295"/>
      <c r="E32" s="295"/>
      <c r="F32" s="295"/>
      <c r="G32" s="300"/>
      <c r="H32" s="292"/>
      <c r="I32" s="292"/>
      <c r="J32" s="292"/>
      <c r="K32" s="292"/>
      <c r="L32" s="292"/>
      <c r="M32" s="292"/>
    </row>
    <row r="33" spans="1:13">
      <c r="A33" s="302" t="s">
        <v>1067</v>
      </c>
      <c r="B33" s="291">
        <v>6</v>
      </c>
      <c r="C33" s="296">
        <f>SUM(ยุทธ4!E24)</f>
        <v>650000</v>
      </c>
      <c r="D33" s="292">
        <v>7</v>
      </c>
      <c r="E33" s="292">
        <f>SUM(ยุทธ4!F24)</f>
        <v>800000</v>
      </c>
      <c r="F33" s="292">
        <v>4</v>
      </c>
      <c r="G33" s="292">
        <f>SUM(ยุทธ4!G24)</f>
        <v>700000</v>
      </c>
      <c r="H33" s="292">
        <v>7</v>
      </c>
      <c r="I33" s="292">
        <f>SUM(ยุทธ4!H24)</f>
        <v>800000</v>
      </c>
      <c r="J33" s="292">
        <v>7</v>
      </c>
      <c r="K33" s="292">
        <f>SUM(ยุทธ4!I24)</f>
        <v>800000</v>
      </c>
      <c r="L33" s="292">
        <f>SUM(J33,H33,F33,D33,B33)</f>
        <v>31</v>
      </c>
      <c r="M33" s="292">
        <f>SUM(K33,I33,G33,E33,C33)</f>
        <v>3750000</v>
      </c>
    </row>
    <row r="34" spans="1:13">
      <c r="A34" s="293"/>
      <c r="B34" s="293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</row>
    <row r="35" spans="1:13">
      <c r="A35" s="679" t="s">
        <v>6</v>
      </c>
      <c r="B35" s="679">
        <f>SUM(B33:B34)</f>
        <v>6</v>
      </c>
      <c r="C35" s="679">
        <f t="shared" ref="C35:M35" si="3">SUM(C33:C34)</f>
        <v>650000</v>
      </c>
      <c r="D35" s="679">
        <f t="shared" si="3"/>
        <v>7</v>
      </c>
      <c r="E35" s="679">
        <f t="shared" si="3"/>
        <v>800000</v>
      </c>
      <c r="F35" s="679">
        <f t="shared" si="3"/>
        <v>4</v>
      </c>
      <c r="G35" s="679">
        <f t="shared" si="3"/>
        <v>700000</v>
      </c>
      <c r="H35" s="679">
        <f t="shared" si="3"/>
        <v>7</v>
      </c>
      <c r="I35" s="679">
        <f t="shared" si="3"/>
        <v>800000</v>
      </c>
      <c r="J35" s="679">
        <f t="shared" si="3"/>
        <v>7</v>
      </c>
      <c r="K35" s="679">
        <f t="shared" si="3"/>
        <v>800000</v>
      </c>
      <c r="L35" s="679">
        <f t="shared" si="3"/>
        <v>31</v>
      </c>
      <c r="M35" s="679">
        <f t="shared" si="3"/>
        <v>3750000</v>
      </c>
    </row>
    <row r="36" spans="1:13">
      <c r="A36" s="701" t="s">
        <v>1068</v>
      </c>
      <c r="B36" s="298"/>
      <c r="C36" s="295"/>
      <c r="D36" s="702"/>
      <c r="E36" s="295"/>
      <c r="F36" s="295"/>
      <c r="G36" s="295"/>
      <c r="H36" s="295"/>
      <c r="I36" s="295"/>
      <c r="J36" s="295"/>
      <c r="K36" s="295"/>
      <c r="L36" s="295"/>
      <c r="M36" s="295"/>
    </row>
    <row r="37" spans="1:13">
      <c r="A37" s="293" t="s">
        <v>544</v>
      </c>
      <c r="B37" s="292"/>
      <c r="C37" s="292"/>
      <c r="D37" s="292"/>
      <c r="E37" s="292"/>
      <c r="F37" s="292"/>
      <c r="G37" s="292"/>
      <c r="H37" s="296"/>
      <c r="I37" s="292"/>
      <c r="J37" s="296"/>
      <c r="K37" s="292"/>
      <c r="L37" s="296"/>
      <c r="M37" s="292"/>
    </row>
    <row r="38" spans="1:13" ht="26.25" customHeight="1">
      <c r="A38" s="699" t="s">
        <v>1069</v>
      </c>
      <c r="B38" s="705">
        <v>8</v>
      </c>
      <c r="C38" s="706">
        <f>SUM(ยุทธ5!E44)</f>
        <v>2190000</v>
      </c>
      <c r="D38" s="706"/>
      <c r="E38" s="707">
        <f>SUM(ยุทธ5!F44)</f>
        <v>2190000</v>
      </c>
      <c r="F38" s="707">
        <v>8</v>
      </c>
      <c r="G38" s="707">
        <f>SUM(ยุทธ5!G44)</f>
        <v>2190000</v>
      </c>
      <c r="H38" s="707">
        <v>8</v>
      </c>
      <c r="I38" s="706">
        <f>SUM(ยุทธ5!H44)</f>
        <v>2190000</v>
      </c>
      <c r="J38" s="707">
        <v>8</v>
      </c>
      <c r="K38" s="706">
        <f>SUM(ยุทธ5!I44)</f>
        <v>2190000</v>
      </c>
      <c r="L38" s="707">
        <f>SUM(J38,H38,F38,D38,B38)</f>
        <v>32</v>
      </c>
      <c r="M38" s="706">
        <f>SUM(K38,I38,G38,E38,C38)</f>
        <v>10950000</v>
      </c>
    </row>
    <row r="39" spans="1:13" ht="26.25" customHeight="1">
      <c r="A39" s="699" t="s">
        <v>1042</v>
      </c>
      <c r="B39" s="705">
        <v>14</v>
      </c>
      <c r="C39" s="706">
        <f>SUM(ยุทธ5!E98)</f>
        <v>690000</v>
      </c>
      <c r="D39" s="708">
        <v>14</v>
      </c>
      <c r="E39" s="707">
        <f>SUM(ยุทธ5!F98)</f>
        <v>720000</v>
      </c>
      <c r="F39" s="707">
        <v>14</v>
      </c>
      <c r="G39" s="707">
        <f>SUM(ยุทธ5!G99)</f>
        <v>2980000</v>
      </c>
      <c r="H39" s="707">
        <v>14</v>
      </c>
      <c r="I39" s="706">
        <f>SUM(ยุทธ5!H98)</f>
        <v>790000</v>
      </c>
      <c r="J39" s="707">
        <v>14</v>
      </c>
      <c r="K39" s="706">
        <f>SUM(ยุทธ5!I99)</f>
        <v>2980000</v>
      </c>
      <c r="L39" s="707">
        <f>SUM(J39,H39,F39,D39,B39)</f>
        <v>70</v>
      </c>
      <c r="M39" s="706">
        <f>SUM(K39,I39,G39,E39,C39)</f>
        <v>8160000</v>
      </c>
    </row>
    <row r="40" spans="1:13">
      <c r="A40" s="679" t="s">
        <v>6</v>
      </c>
      <c r="B40" s="578">
        <f>SUM(B38:B39)</f>
        <v>22</v>
      </c>
      <c r="C40" s="578">
        <f t="shared" ref="C40:M40" si="4">SUM(C38:C39)</f>
        <v>2880000</v>
      </c>
      <c r="D40" s="578">
        <f t="shared" si="4"/>
        <v>14</v>
      </c>
      <c r="E40" s="578">
        <f t="shared" si="4"/>
        <v>2910000</v>
      </c>
      <c r="F40" s="578">
        <f t="shared" si="4"/>
        <v>22</v>
      </c>
      <c r="G40" s="578">
        <f t="shared" si="4"/>
        <v>5170000</v>
      </c>
      <c r="H40" s="578">
        <f t="shared" si="4"/>
        <v>22</v>
      </c>
      <c r="I40" s="578">
        <f t="shared" si="4"/>
        <v>2980000</v>
      </c>
      <c r="J40" s="578">
        <f t="shared" si="4"/>
        <v>22</v>
      </c>
      <c r="K40" s="578">
        <f t="shared" si="4"/>
        <v>5170000</v>
      </c>
      <c r="L40" s="578">
        <f t="shared" si="4"/>
        <v>102</v>
      </c>
      <c r="M40" s="578">
        <f t="shared" si="4"/>
        <v>19110000</v>
      </c>
    </row>
    <row r="41" spans="1:13">
      <c r="A41" s="299"/>
      <c r="B41" s="299"/>
      <c r="C41" s="709"/>
      <c r="D41" s="710"/>
      <c r="E41" s="710"/>
      <c r="F41" s="710"/>
      <c r="G41" s="710"/>
      <c r="H41" s="710"/>
      <c r="I41" s="300"/>
      <c r="J41" s="710"/>
      <c r="K41" s="300"/>
      <c r="L41" s="710"/>
      <c r="M41" s="300" t="s">
        <v>484</v>
      </c>
    </row>
    <row r="42" spans="1:13">
      <c r="A42" s="299"/>
      <c r="B42" s="299"/>
      <c r="C42" s="709"/>
      <c r="D42" s="710"/>
      <c r="E42" s="710"/>
      <c r="F42" s="710"/>
      <c r="G42" s="710"/>
      <c r="H42" s="710"/>
      <c r="I42" s="710"/>
      <c r="J42" s="710"/>
      <c r="K42" s="710"/>
      <c r="L42" s="710"/>
      <c r="M42" s="710"/>
    </row>
    <row r="43" spans="1:13">
      <c r="A43" s="299"/>
      <c r="B43" s="299"/>
      <c r="C43" s="709"/>
      <c r="D43" s="710"/>
      <c r="E43" s="710"/>
      <c r="F43" s="710"/>
      <c r="G43" s="710"/>
      <c r="H43" s="710"/>
      <c r="I43" s="710"/>
      <c r="J43" s="710"/>
      <c r="K43" s="710"/>
      <c r="L43" s="710"/>
      <c r="M43" s="710"/>
    </row>
    <row r="44" spans="1:13">
      <c r="A44" s="299"/>
      <c r="B44" s="299"/>
      <c r="C44" s="709"/>
      <c r="D44" s="710"/>
      <c r="E44" s="710"/>
      <c r="F44" s="710"/>
      <c r="G44" s="710"/>
      <c r="H44" s="710"/>
      <c r="I44" s="710"/>
      <c r="J44" s="710"/>
      <c r="K44" s="710"/>
      <c r="L44" s="710"/>
      <c r="M44" s="710"/>
    </row>
    <row r="45" spans="1:13">
      <c r="A45" s="299"/>
      <c r="B45" s="299"/>
      <c r="C45" s="709"/>
      <c r="D45" s="710"/>
      <c r="E45" s="710"/>
      <c r="F45" s="710"/>
      <c r="G45" s="710"/>
      <c r="H45" s="710"/>
      <c r="I45" s="710"/>
      <c r="J45" s="710"/>
      <c r="K45" s="710"/>
      <c r="L45" s="710"/>
      <c r="M45" s="710"/>
    </row>
    <row r="46" spans="1:13">
      <c r="A46" s="304"/>
      <c r="B46" s="608"/>
      <c r="C46" s="709"/>
      <c r="D46" s="607"/>
      <c r="E46" s="709"/>
      <c r="F46" s="607"/>
      <c r="G46" s="709"/>
      <c r="H46" s="709"/>
      <c r="I46" s="711" t="s">
        <v>9</v>
      </c>
      <c r="J46" s="709"/>
      <c r="K46" s="711" t="s">
        <v>9</v>
      </c>
      <c r="L46" s="709"/>
      <c r="M46" s="711" t="s">
        <v>9</v>
      </c>
    </row>
    <row r="47" spans="1:13">
      <c r="A47" s="304"/>
      <c r="B47" s="608"/>
      <c r="C47" s="709"/>
      <c r="D47" s="607"/>
      <c r="E47" s="709"/>
      <c r="F47" s="607"/>
      <c r="G47" s="709"/>
      <c r="H47" s="709"/>
      <c r="I47" s="711"/>
      <c r="J47" s="709"/>
      <c r="K47" s="711"/>
      <c r="L47" s="709"/>
      <c r="M47" s="711"/>
    </row>
    <row r="48" spans="1:13">
      <c r="A48" s="304"/>
      <c r="B48" s="608"/>
      <c r="C48" s="709"/>
      <c r="D48" s="607"/>
      <c r="E48" s="709"/>
      <c r="F48" s="607"/>
      <c r="G48" s="709"/>
      <c r="H48" s="709"/>
      <c r="I48" s="711"/>
      <c r="J48" s="709"/>
      <c r="K48" s="711"/>
      <c r="L48" s="709"/>
      <c r="M48" s="711"/>
    </row>
    <row r="49" spans="1:13">
      <c r="A49" s="304"/>
      <c r="B49" s="608"/>
      <c r="C49" s="709"/>
      <c r="D49" s="607"/>
      <c r="E49" s="709"/>
      <c r="F49" s="607"/>
      <c r="G49" s="709"/>
      <c r="H49" s="709"/>
      <c r="I49" s="711"/>
      <c r="J49" s="709"/>
      <c r="K49" s="711"/>
      <c r="L49" s="709"/>
      <c r="M49" s="711"/>
    </row>
    <row r="50" spans="1:13">
      <c r="A50" s="304"/>
      <c r="B50" s="608"/>
      <c r="C50" s="709"/>
      <c r="D50" s="607"/>
      <c r="E50" s="709"/>
      <c r="F50" s="607"/>
      <c r="G50" s="709"/>
      <c r="H50" s="709"/>
      <c r="I50" s="304"/>
      <c r="J50" s="709"/>
      <c r="K50" s="304"/>
      <c r="L50" s="709"/>
      <c r="M50" s="679" t="s">
        <v>905</v>
      </c>
    </row>
    <row r="51" spans="1:13">
      <c r="A51" s="304"/>
      <c r="B51" s="608"/>
      <c r="C51" s="709"/>
      <c r="D51" s="607"/>
      <c r="E51" s="709"/>
      <c r="F51" s="607"/>
      <c r="G51" s="709"/>
      <c r="H51" s="709"/>
      <c r="I51" s="711"/>
      <c r="J51" s="709"/>
      <c r="K51" s="711"/>
      <c r="L51" s="709"/>
      <c r="M51" s="711"/>
    </row>
    <row r="52" spans="1:13">
      <c r="A52" s="581" t="s">
        <v>4</v>
      </c>
      <c r="B52" s="733" t="s">
        <v>506</v>
      </c>
      <c r="C52" s="734"/>
      <c r="D52" s="733" t="s">
        <v>507</v>
      </c>
      <c r="E52" s="734"/>
      <c r="F52" s="733" t="s">
        <v>508</v>
      </c>
      <c r="G52" s="734"/>
      <c r="H52" s="733" t="s">
        <v>509</v>
      </c>
      <c r="I52" s="734"/>
      <c r="J52" s="733" t="s">
        <v>913</v>
      </c>
      <c r="K52" s="734"/>
      <c r="L52" s="733" t="s">
        <v>509</v>
      </c>
      <c r="M52" s="734"/>
    </row>
    <row r="53" spans="1:13">
      <c r="A53" s="302"/>
      <c r="B53" s="581" t="s">
        <v>5</v>
      </c>
      <c r="C53" s="581" t="s">
        <v>19</v>
      </c>
      <c r="D53" s="581" t="s">
        <v>5</v>
      </c>
      <c r="E53" s="581" t="s">
        <v>19</v>
      </c>
      <c r="F53" s="581" t="s">
        <v>5</v>
      </c>
      <c r="G53" s="581" t="s">
        <v>19</v>
      </c>
      <c r="H53" s="581" t="s">
        <v>5</v>
      </c>
      <c r="I53" s="581" t="s">
        <v>19</v>
      </c>
      <c r="J53" s="581" t="s">
        <v>5</v>
      </c>
      <c r="K53" s="581" t="s">
        <v>19</v>
      </c>
      <c r="L53" s="581" t="s">
        <v>5</v>
      </c>
      <c r="M53" s="581" t="s">
        <v>19</v>
      </c>
    </row>
    <row r="54" spans="1:13">
      <c r="A54" s="303"/>
      <c r="B54" s="582" t="s">
        <v>15</v>
      </c>
      <c r="C54" s="582" t="s">
        <v>1</v>
      </c>
      <c r="D54" s="582" t="s">
        <v>15</v>
      </c>
      <c r="E54" s="582" t="s">
        <v>1</v>
      </c>
      <c r="F54" s="582" t="s">
        <v>15</v>
      </c>
      <c r="G54" s="582" t="s">
        <v>1</v>
      </c>
      <c r="H54" s="582" t="s">
        <v>15</v>
      </c>
      <c r="I54" s="582" t="s">
        <v>1</v>
      </c>
      <c r="J54" s="582" t="s">
        <v>15</v>
      </c>
      <c r="K54" s="582" t="s">
        <v>1</v>
      </c>
      <c r="L54" s="582" t="s">
        <v>15</v>
      </c>
      <c r="M54" s="582" t="s">
        <v>1</v>
      </c>
    </row>
    <row r="55" spans="1:13">
      <c r="A55" s="701" t="s">
        <v>1070</v>
      </c>
      <c r="B55" s="295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</row>
    <row r="56" spans="1:13">
      <c r="A56" s="293" t="s">
        <v>734</v>
      </c>
      <c r="B56" s="293"/>
      <c r="C56" s="292"/>
      <c r="D56" s="294"/>
      <c r="E56" s="553"/>
      <c r="F56" s="294"/>
      <c r="G56" s="553"/>
      <c r="H56" s="294"/>
      <c r="I56" s="553"/>
      <c r="J56" s="294"/>
      <c r="K56" s="553"/>
      <c r="L56" s="294"/>
      <c r="M56" s="553"/>
    </row>
    <row r="57" spans="1:13">
      <c r="A57" s="293" t="s">
        <v>1071</v>
      </c>
      <c r="B57" s="291">
        <v>6</v>
      </c>
      <c r="C57" s="292">
        <f>SUM(ยุทธ6!E47)</f>
        <v>2010000</v>
      </c>
      <c r="D57" s="292">
        <v>8</v>
      </c>
      <c r="E57" s="292">
        <f>SUM(ยุทธ6!F47)</f>
        <v>4210000</v>
      </c>
      <c r="F57" s="292">
        <v>8</v>
      </c>
      <c r="G57" s="292">
        <f>SUM(ยุทธ6!G47)</f>
        <v>8210000</v>
      </c>
      <c r="H57" s="292">
        <v>8</v>
      </c>
      <c r="I57" s="292">
        <f>SUM(ยุทธ6!H47)</f>
        <v>8210000</v>
      </c>
      <c r="J57" s="292">
        <v>8</v>
      </c>
      <c r="K57" s="292">
        <f>SUM(ยุทธ6!I47)</f>
        <v>8210000</v>
      </c>
      <c r="L57" s="292">
        <f>SUM(J57,H57,F57,D57,B57)</f>
        <v>38</v>
      </c>
      <c r="M57" s="292">
        <f>SUM(K57,I57,G57,E57,C57)</f>
        <v>30850000</v>
      </c>
    </row>
    <row r="58" spans="1:13">
      <c r="A58" s="679" t="s">
        <v>6</v>
      </c>
      <c r="B58" s="679">
        <f>SUM(B57)</f>
        <v>6</v>
      </c>
      <c r="C58" s="679">
        <f t="shared" ref="C58:M58" si="5">SUM(C57)</f>
        <v>2010000</v>
      </c>
      <c r="D58" s="679">
        <f t="shared" si="5"/>
        <v>8</v>
      </c>
      <c r="E58" s="679">
        <f t="shared" si="5"/>
        <v>4210000</v>
      </c>
      <c r="F58" s="679">
        <f t="shared" si="5"/>
        <v>8</v>
      </c>
      <c r="G58" s="679">
        <f t="shared" si="5"/>
        <v>8210000</v>
      </c>
      <c r="H58" s="679">
        <f t="shared" si="5"/>
        <v>8</v>
      </c>
      <c r="I58" s="679">
        <f t="shared" si="5"/>
        <v>8210000</v>
      </c>
      <c r="J58" s="679">
        <f t="shared" si="5"/>
        <v>8</v>
      </c>
      <c r="K58" s="679">
        <f t="shared" si="5"/>
        <v>8210000</v>
      </c>
      <c r="L58" s="679">
        <f t="shared" si="5"/>
        <v>38</v>
      </c>
      <c r="M58" s="679">
        <f t="shared" si="5"/>
        <v>30850000</v>
      </c>
    </row>
    <row r="59" spans="1:13">
      <c r="A59" s="302" t="s">
        <v>1072</v>
      </c>
      <c r="B59" s="291"/>
      <c r="C59" s="296"/>
      <c r="D59" s="296"/>
      <c r="E59" s="296"/>
      <c r="F59" s="296"/>
      <c r="G59" s="296"/>
      <c r="H59" s="292"/>
      <c r="I59" s="292"/>
      <c r="J59" s="292"/>
      <c r="K59" s="292"/>
      <c r="L59" s="292"/>
      <c r="M59" s="292"/>
    </row>
    <row r="60" spans="1:13">
      <c r="A60" s="302" t="s">
        <v>1073</v>
      </c>
      <c r="B60" s="293"/>
      <c r="C60" s="294">
        <f>SUM(ยุทธ7!E40)</f>
        <v>400000</v>
      </c>
      <c r="D60" s="294"/>
      <c r="E60" s="294">
        <f>SUM(ยุทธ7!F40)</f>
        <v>400000</v>
      </c>
      <c r="F60" s="294"/>
      <c r="G60" s="294">
        <f>SUM(ยุทธ7!G40)</f>
        <v>470000</v>
      </c>
      <c r="H60" s="294"/>
      <c r="I60" s="294">
        <f>SUM(ยุทธ7!H40)</f>
        <v>400000</v>
      </c>
      <c r="J60" s="294"/>
      <c r="K60" s="294">
        <f>SUM(ยุทธ7!I40)</f>
        <v>310000</v>
      </c>
      <c r="L60" s="294">
        <f>SUM(J60,H60,F60,D60,B60)</f>
        <v>0</v>
      </c>
      <c r="M60" s="294">
        <f>SUM(K60,I60,G60,E60,C60)</f>
        <v>1980000</v>
      </c>
    </row>
    <row r="61" spans="1:13">
      <c r="A61" s="679" t="s">
        <v>6</v>
      </c>
      <c r="B61" s="679">
        <v>10</v>
      </c>
      <c r="C61" s="679">
        <f t="shared" ref="C61:M61" si="6">SUM(C60)</f>
        <v>400000</v>
      </c>
      <c r="D61" s="679">
        <v>10</v>
      </c>
      <c r="E61" s="679">
        <f t="shared" si="6"/>
        <v>400000</v>
      </c>
      <c r="F61" s="679">
        <v>10</v>
      </c>
      <c r="G61" s="679">
        <f t="shared" si="6"/>
        <v>470000</v>
      </c>
      <c r="H61" s="679">
        <v>10</v>
      </c>
      <c r="I61" s="679">
        <f t="shared" si="6"/>
        <v>400000</v>
      </c>
      <c r="J61" s="679">
        <v>10</v>
      </c>
      <c r="K61" s="679">
        <f t="shared" si="6"/>
        <v>310000</v>
      </c>
      <c r="L61" s="679">
        <v>10</v>
      </c>
      <c r="M61" s="679">
        <f t="shared" si="6"/>
        <v>1980000</v>
      </c>
    </row>
    <row r="62" spans="1:13">
      <c r="A62" s="679" t="s">
        <v>6</v>
      </c>
      <c r="B62" s="578">
        <f>SUM(B61,B58,B40,B35,B20,B16,B11)</f>
        <v>98</v>
      </c>
      <c r="C62" s="578">
        <f t="shared" ref="C62:M62" si="7">SUM(C61,C58,C40,C35,C20,C16,C11)</f>
        <v>24730000</v>
      </c>
      <c r="D62" s="578">
        <f t="shared" si="7"/>
        <v>114</v>
      </c>
      <c r="E62" s="578">
        <f t="shared" si="7"/>
        <v>53180000</v>
      </c>
      <c r="F62" s="578">
        <f t="shared" si="7"/>
        <v>88</v>
      </c>
      <c r="G62" s="578">
        <f t="shared" si="7"/>
        <v>35450000</v>
      </c>
      <c r="H62" s="578">
        <f t="shared" si="7"/>
        <v>119</v>
      </c>
      <c r="I62" s="578">
        <f t="shared" si="7"/>
        <v>56930000</v>
      </c>
      <c r="J62" s="578">
        <f t="shared" si="7"/>
        <v>120</v>
      </c>
      <c r="K62" s="578">
        <f t="shared" si="7"/>
        <v>59050000</v>
      </c>
      <c r="L62" s="578">
        <f t="shared" si="7"/>
        <v>499</v>
      </c>
      <c r="M62" s="578">
        <f t="shared" si="7"/>
        <v>229340000</v>
      </c>
    </row>
    <row r="63" spans="1:13">
      <c r="A63" s="608"/>
      <c r="B63" s="301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 t="s">
        <v>917</v>
      </c>
    </row>
    <row r="64" spans="1:13" ht="24">
      <c r="A64" s="53"/>
      <c r="B64" s="135"/>
      <c r="C64" s="135"/>
      <c r="D64" s="135"/>
      <c r="E64" s="135"/>
      <c r="F64" s="135"/>
      <c r="G64" s="135"/>
      <c r="H64" s="135"/>
      <c r="I64" s="135"/>
    </row>
    <row r="65" spans="1:9">
      <c r="A65" s="116"/>
      <c r="B65" s="116"/>
      <c r="C65" s="232"/>
      <c r="D65" s="232"/>
      <c r="E65" s="232"/>
      <c r="F65" s="232"/>
      <c r="G65" s="232"/>
      <c r="H65" s="232"/>
      <c r="I65" s="232"/>
    </row>
  </sheetData>
  <mergeCells count="21">
    <mergeCell ref="A2:I2"/>
    <mergeCell ref="B5:C5"/>
    <mergeCell ref="D5:E5"/>
    <mergeCell ref="F5:G5"/>
    <mergeCell ref="H5:I5"/>
    <mergeCell ref="L52:M52"/>
    <mergeCell ref="J52:K52"/>
    <mergeCell ref="A3:M3"/>
    <mergeCell ref="A4:M4"/>
    <mergeCell ref="J5:K5"/>
    <mergeCell ref="J29:K29"/>
    <mergeCell ref="L5:M5"/>
    <mergeCell ref="L29:M29"/>
    <mergeCell ref="B52:C52"/>
    <mergeCell ref="D52:E52"/>
    <mergeCell ref="F52:G52"/>
    <mergeCell ref="H52:I52"/>
    <mergeCell ref="B29:C29"/>
    <mergeCell ref="D29:E29"/>
    <mergeCell ref="F29:G29"/>
    <mergeCell ref="H29:I29"/>
  </mergeCells>
  <pageMargins left="0.35433070866141736" right="0.23622047244094491" top="0.55118110236220474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A7" sqref="A7"/>
    </sheetView>
  </sheetViews>
  <sheetFormatPr defaultRowHeight="21.75"/>
  <cols>
    <col min="1" max="1" width="14.28515625" customWidth="1"/>
    <col min="2" max="2" width="14.5703125" bestFit="1" customWidth="1"/>
    <col min="4" max="4" width="10.28515625" customWidth="1"/>
    <col min="5" max="5" width="8.42578125" customWidth="1"/>
    <col min="6" max="6" width="7.28515625" customWidth="1"/>
    <col min="7" max="7" width="8" customWidth="1"/>
    <col min="8" max="8" width="7.85546875" customWidth="1"/>
    <col min="9" max="9" width="8.28515625" customWidth="1"/>
    <col min="10" max="10" width="11.7109375" bestFit="1" customWidth="1"/>
    <col min="13" max="13" width="10.42578125" bestFit="1" customWidth="1"/>
    <col min="14" max="14" width="14.28515625" customWidth="1"/>
  </cols>
  <sheetData>
    <row r="3" spans="1:14">
      <c r="A3" s="17" t="s">
        <v>485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24">
      <c r="A4" s="185" t="s">
        <v>487</v>
      </c>
      <c r="B4" s="185" t="s">
        <v>4</v>
      </c>
      <c r="C4" s="185" t="s">
        <v>4</v>
      </c>
      <c r="D4" s="211"/>
      <c r="E4" s="211" t="s">
        <v>26</v>
      </c>
      <c r="F4" s="738" t="s">
        <v>492</v>
      </c>
      <c r="G4" s="739"/>
      <c r="H4" s="739"/>
      <c r="I4" s="740"/>
      <c r="J4" s="211" t="s">
        <v>494</v>
      </c>
      <c r="K4" s="211" t="s">
        <v>495</v>
      </c>
      <c r="L4" s="211" t="s">
        <v>491</v>
      </c>
      <c r="M4" s="211" t="s">
        <v>496</v>
      </c>
      <c r="N4" s="211" t="s">
        <v>498</v>
      </c>
    </row>
    <row r="5" spans="1:14" ht="24">
      <c r="A5" s="54" t="s">
        <v>486</v>
      </c>
      <c r="B5" s="54" t="s">
        <v>488</v>
      </c>
      <c r="C5" s="54" t="s">
        <v>489</v>
      </c>
      <c r="D5" s="46" t="s">
        <v>490</v>
      </c>
      <c r="E5" s="46" t="s">
        <v>491</v>
      </c>
      <c r="F5" s="54">
        <v>2561</v>
      </c>
      <c r="G5" s="54">
        <v>2562</v>
      </c>
      <c r="H5" s="54">
        <v>2563</v>
      </c>
      <c r="I5" s="54">
        <v>2564</v>
      </c>
      <c r="J5" s="46" t="s">
        <v>493</v>
      </c>
      <c r="K5" s="46"/>
      <c r="L5" s="46" t="s">
        <v>15</v>
      </c>
      <c r="M5" s="46" t="s">
        <v>497</v>
      </c>
      <c r="N5" s="46"/>
    </row>
    <row r="6" spans="1:14" ht="24">
      <c r="A6" s="212"/>
      <c r="B6" s="212"/>
      <c r="C6" s="212"/>
      <c r="D6" s="212"/>
      <c r="E6" s="212" t="s">
        <v>15</v>
      </c>
      <c r="F6" s="212"/>
      <c r="G6" s="212"/>
      <c r="H6" s="212"/>
      <c r="I6" s="212"/>
      <c r="J6" s="212"/>
      <c r="K6" s="212"/>
      <c r="L6" s="212"/>
      <c r="M6" s="212"/>
      <c r="N6" s="212"/>
    </row>
    <row r="7" spans="1:14" ht="24">
      <c r="A7" s="213" t="s">
        <v>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14" ht="24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</row>
    <row r="9" spans="1:14" ht="24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</row>
    <row r="10" spans="1:14" ht="24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</row>
    <row r="11" spans="1:14" ht="24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</row>
    <row r="12" spans="1:14" ht="24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</row>
    <row r="13" spans="1:14" ht="43.5" customHeigh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</row>
    <row r="14" spans="1:14" ht="24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</row>
    <row r="15" spans="1:14" ht="59.25" customHeight="1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</row>
    <row r="16" spans="1:14" ht="24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</row>
    <row r="17" spans="1:14" ht="24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</row>
    <row r="18" spans="1:14" ht="24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</row>
    <row r="19" spans="1:14" ht="24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</row>
    <row r="20" spans="1:14" ht="24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</row>
    <row r="21" spans="1:14" ht="43.5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</row>
    <row r="22" spans="1:14" ht="24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</row>
    <row r="23" spans="1:14" ht="24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</row>
    <row r="24" spans="1:14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</row>
    <row r="25" spans="1:14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</row>
  </sheetData>
  <mergeCells count="1">
    <mergeCell ref="F4:I4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92"/>
  <sheetViews>
    <sheetView view="pageBreakPreview" zoomScaleNormal="90" zoomScaleSheetLayoutView="100" workbookViewId="0">
      <selection activeCell="K63" sqref="K63"/>
    </sheetView>
  </sheetViews>
  <sheetFormatPr defaultRowHeight="21.75"/>
  <cols>
    <col min="1" max="1" width="69.140625" customWidth="1"/>
    <col min="2" max="2" width="8" customWidth="1"/>
    <col min="3" max="3" width="14" customWidth="1"/>
    <col min="4" max="4" width="6.85546875" customWidth="1"/>
    <col min="5" max="5" width="13.5703125" customWidth="1"/>
    <col min="6" max="6" width="6.5703125" customWidth="1"/>
    <col min="7" max="7" width="14.28515625" customWidth="1"/>
    <col min="8" max="8" width="7.140625" customWidth="1"/>
    <col min="9" max="9" width="14.28515625" customWidth="1"/>
  </cols>
  <sheetData>
    <row r="1" spans="1:9" s="124" customFormat="1" ht="21.95" customHeight="1">
      <c r="A1" s="729" t="s">
        <v>10</v>
      </c>
      <c r="B1" s="729"/>
      <c r="C1" s="729"/>
      <c r="D1" s="729"/>
      <c r="E1" s="729"/>
      <c r="F1" s="729"/>
      <c r="G1" s="729"/>
      <c r="H1" s="729"/>
      <c r="I1" s="729"/>
    </row>
    <row r="2" spans="1:9" s="124" customFormat="1" ht="21.95" customHeight="1">
      <c r="A2" s="744" t="s">
        <v>446</v>
      </c>
      <c r="B2" s="744"/>
      <c r="C2" s="744"/>
      <c r="D2" s="744"/>
      <c r="E2" s="744"/>
      <c r="F2" s="744"/>
      <c r="G2" s="744"/>
      <c r="H2" s="744"/>
      <c r="I2" s="744"/>
    </row>
    <row r="3" spans="1:9" s="124" customFormat="1" ht="21.95" customHeight="1">
      <c r="A3" s="741" t="s">
        <v>44</v>
      </c>
      <c r="B3" s="741"/>
      <c r="C3" s="741"/>
      <c r="D3" s="741"/>
      <c r="E3" s="741"/>
      <c r="F3" s="741"/>
      <c r="G3" s="741"/>
      <c r="H3" s="741"/>
      <c r="I3" s="741"/>
    </row>
    <row r="4" spans="1:9" s="73" customFormat="1" ht="14.25" customHeight="1">
      <c r="A4" s="83"/>
      <c r="B4" s="125"/>
      <c r="C4" s="126"/>
      <c r="D4" s="125"/>
      <c r="E4" s="127"/>
      <c r="F4" s="125"/>
      <c r="G4" s="127"/>
      <c r="H4" s="125"/>
      <c r="I4" s="127"/>
    </row>
    <row r="5" spans="1:9" s="98" customFormat="1" ht="21.75" customHeight="1">
      <c r="A5" s="23"/>
      <c r="B5" s="742" t="s">
        <v>30</v>
      </c>
      <c r="C5" s="743"/>
      <c r="D5" s="742" t="s">
        <v>361</v>
      </c>
      <c r="E5" s="743"/>
      <c r="F5" s="742" t="s">
        <v>447</v>
      </c>
      <c r="G5" s="743"/>
      <c r="H5" s="742" t="s">
        <v>3</v>
      </c>
      <c r="I5" s="743"/>
    </row>
    <row r="6" spans="1:9" s="98" customFormat="1" ht="21.75" customHeight="1">
      <c r="A6" s="25" t="s">
        <v>4</v>
      </c>
      <c r="B6" s="26" t="s">
        <v>5</v>
      </c>
      <c r="C6" s="27" t="s">
        <v>19</v>
      </c>
      <c r="D6" s="26" t="s">
        <v>5</v>
      </c>
      <c r="E6" s="28" t="s">
        <v>19</v>
      </c>
      <c r="F6" s="26" t="s">
        <v>5</v>
      </c>
      <c r="G6" s="28" t="s">
        <v>19</v>
      </c>
      <c r="H6" s="26" t="s">
        <v>5</v>
      </c>
      <c r="I6" s="29" t="s">
        <v>19</v>
      </c>
    </row>
    <row r="7" spans="1:9" s="98" customFormat="1" ht="21.75" customHeight="1">
      <c r="A7" s="30"/>
      <c r="B7" s="31" t="s">
        <v>15</v>
      </c>
      <c r="C7" s="32" t="s">
        <v>1</v>
      </c>
      <c r="D7" s="31" t="s">
        <v>15</v>
      </c>
      <c r="E7" s="32" t="s">
        <v>1</v>
      </c>
      <c r="F7" s="31" t="s">
        <v>15</v>
      </c>
      <c r="G7" s="32" t="s">
        <v>1</v>
      </c>
      <c r="H7" s="31" t="s">
        <v>15</v>
      </c>
      <c r="I7" s="32" t="s">
        <v>1</v>
      </c>
    </row>
    <row r="8" spans="1:9" s="98" customFormat="1" ht="21.75" customHeight="1">
      <c r="A8" s="23" t="s">
        <v>343</v>
      </c>
      <c r="B8" s="34"/>
      <c r="C8" s="35"/>
      <c r="D8" s="162"/>
      <c r="E8" s="36"/>
      <c r="F8" s="162"/>
      <c r="G8" s="36"/>
      <c r="H8" s="162"/>
      <c r="I8" s="36"/>
    </row>
    <row r="9" spans="1:9" s="98" customFormat="1" ht="21.75" customHeight="1">
      <c r="A9" s="71" t="s">
        <v>345</v>
      </c>
      <c r="B9" s="149">
        <v>25</v>
      </c>
      <c r="C9" s="56" t="e">
        <f>SUM(ยุทธ1!#REF!)</f>
        <v>#REF!</v>
      </c>
      <c r="D9" s="163">
        <v>32</v>
      </c>
      <c r="E9" s="56" t="e">
        <f>SUM(ยุทธ1!#REF!)</f>
        <v>#REF!</v>
      </c>
      <c r="F9" s="149">
        <v>32</v>
      </c>
      <c r="G9" s="56" t="e">
        <f>SUM(ยุทธ1!#REF!)</f>
        <v>#REF!</v>
      </c>
      <c r="H9" s="149">
        <f>SUM(B9,D9,F9)</f>
        <v>89</v>
      </c>
      <c r="I9" s="57" t="e">
        <f>SUM(G9,E9,C9)</f>
        <v>#REF!</v>
      </c>
    </row>
    <row r="10" spans="1:9" s="98" customFormat="1" ht="21.75" customHeight="1">
      <c r="A10" s="71" t="s">
        <v>346</v>
      </c>
      <c r="B10" s="149"/>
      <c r="C10" s="56"/>
      <c r="D10" s="163"/>
      <c r="E10" s="56"/>
      <c r="F10" s="149"/>
      <c r="G10" s="56"/>
      <c r="H10" s="149"/>
      <c r="I10" s="57"/>
    </row>
    <row r="11" spans="1:9" s="98" customFormat="1" ht="21.75" customHeight="1">
      <c r="A11" s="138" t="s">
        <v>344</v>
      </c>
      <c r="B11" s="150"/>
      <c r="C11" s="140"/>
      <c r="D11" s="158"/>
      <c r="E11" s="139"/>
      <c r="F11" s="158"/>
      <c r="G11" s="139"/>
      <c r="H11" s="158"/>
      <c r="I11" s="79"/>
    </row>
    <row r="12" spans="1:9" s="73" customFormat="1" ht="21.75" customHeight="1">
      <c r="A12" s="61" t="s">
        <v>6</v>
      </c>
      <c r="B12" s="61">
        <f>SUM(B9:B11)</f>
        <v>25</v>
      </c>
      <c r="C12" s="182" t="e">
        <f t="shared" ref="C12:I12" si="0">SUM(C9:C11)</f>
        <v>#REF!</v>
      </c>
      <c r="D12" s="61">
        <f t="shared" si="0"/>
        <v>32</v>
      </c>
      <c r="E12" s="182" t="e">
        <f t="shared" si="0"/>
        <v>#REF!</v>
      </c>
      <c r="F12" s="61">
        <f t="shared" si="0"/>
        <v>32</v>
      </c>
      <c r="G12" s="182" t="e">
        <f t="shared" si="0"/>
        <v>#REF!</v>
      </c>
      <c r="H12" s="61">
        <f t="shared" si="0"/>
        <v>89</v>
      </c>
      <c r="I12" s="182" t="e">
        <f t="shared" si="0"/>
        <v>#REF!</v>
      </c>
    </row>
    <row r="13" spans="1:9" s="98" customFormat="1" ht="21.75" customHeight="1">
      <c r="A13" s="74" t="s">
        <v>379</v>
      </c>
      <c r="B13" s="149"/>
      <c r="C13" s="60"/>
      <c r="D13" s="149"/>
      <c r="E13" s="57"/>
      <c r="F13" s="149"/>
      <c r="G13" s="57"/>
      <c r="H13" s="149"/>
      <c r="I13" s="57"/>
    </row>
    <row r="14" spans="1:9" s="98" customFormat="1" ht="21.75" customHeight="1">
      <c r="A14" s="68" t="s">
        <v>362</v>
      </c>
      <c r="B14" s="37">
        <v>1</v>
      </c>
      <c r="C14" s="66">
        <f>SUM(ยุทธ2!E25)</f>
        <v>40000</v>
      </c>
      <c r="D14" s="149">
        <v>1</v>
      </c>
      <c r="E14" s="57">
        <f>SUM(ยุทธ2!F25)</f>
        <v>130000</v>
      </c>
      <c r="F14" s="149">
        <v>1</v>
      </c>
      <c r="G14" s="57">
        <f>SUM(ยุทธ2!G25)</f>
        <v>90000</v>
      </c>
      <c r="H14" s="149">
        <f>SUM(B14+D14+F14)</f>
        <v>3</v>
      </c>
      <c r="I14" s="57">
        <f>SUM(C14+E14+G14)</f>
        <v>260000</v>
      </c>
    </row>
    <row r="15" spans="1:9" s="98" customFormat="1" ht="21.75" customHeight="1">
      <c r="A15" s="71" t="s">
        <v>364</v>
      </c>
      <c r="B15" s="149">
        <v>5</v>
      </c>
      <c r="C15" s="60">
        <f>SUM(ยุทธ2!E38)</f>
        <v>150000</v>
      </c>
      <c r="D15" s="149">
        <v>6</v>
      </c>
      <c r="E15" s="56">
        <f>SUM(ยุทธ2!F38)</f>
        <v>150000</v>
      </c>
      <c r="F15" s="149">
        <v>6</v>
      </c>
      <c r="G15" s="56">
        <f>SUM(ยุทธ2!G38)</f>
        <v>150000</v>
      </c>
      <c r="H15" s="149">
        <f>SUM(B15+D15+F15)</f>
        <v>17</v>
      </c>
      <c r="I15" s="57">
        <f>SUM(C15+E15+G15)</f>
        <v>450000</v>
      </c>
    </row>
    <row r="16" spans="1:9" s="98" customFormat="1" ht="21.75" customHeight="1">
      <c r="A16" s="70" t="s">
        <v>363</v>
      </c>
      <c r="B16" s="152"/>
      <c r="C16" s="76"/>
      <c r="D16" s="152"/>
      <c r="E16" s="51"/>
      <c r="F16" s="152"/>
      <c r="G16" s="51"/>
      <c r="H16" s="152"/>
      <c r="I16" s="52"/>
    </row>
    <row r="17" spans="1:9" s="98" customFormat="1" ht="21.75" customHeight="1">
      <c r="A17" s="71" t="s">
        <v>365</v>
      </c>
      <c r="B17" s="149">
        <v>2</v>
      </c>
      <c r="C17" s="60">
        <f>SUM(ยุทธ2!E60)</f>
        <v>190000</v>
      </c>
      <c r="D17" s="149">
        <v>2</v>
      </c>
      <c r="E17" s="56">
        <f>SUM(ยุทธ2!F60)</f>
        <v>220000</v>
      </c>
      <c r="F17" s="149">
        <v>2</v>
      </c>
      <c r="G17" s="56">
        <f>SUM(ยุทธ2!G60)</f>
        <v>220000</v>
      </c>
      <c r="H17" s="156">
        <f>SUM(B17,D17,F17)</f>
        <v>6</v>
      </c>
      <c r="I17" s="57">
        <f>SUM(C17,E17,G17)</f>
        <v>630000</v>
      </c>
    </row>
    <row r="18" spans="1:9" s="98" customFormat="1" ht="21.75" customHeight="1">
      <c r="A18" s="71" t="s">
        <v>366</v>
      </c>
      <c r="B18" s="149"/>
      <c r="C18" s="60"/>
      <c r="D18" s="149"/>
      <c r="E18" s="56"/>
      <c r="F18" s="149"/>
      <c r="G18" s="56"/>
      <c r="H18" s="149"/>
      <c r="I18" s="57"/>
    </row>
    <row r="19" spans="1:9" s="98" customFormat="1" ht="21.75" customHeight="1">
      <c r="A19" s="69" t="s">
        <v>369</v>
      </c>
      <c r="B19" s="151">
        <v>2</v>
      </c>
      <c r="C19" s="75" t="e">
        <f>SUM(ยุทธ2!#REF!)</f>
        <v>#REF!</v>
      </c>
      <c r="D19" s="151">
        <v>3</v>
      </c>
      <c r="E19" s="48" t="e">
        <f>SUM(ยุทธ2!#REF!)</f>
        <v>#REF!</v>
      </c>
      <c r="F19" s="151">
        <v>3</v>
      </c>
      <c r="G19" s="48" t="e">
        <f>SUM(ยุทธ2!#REF!)</f>
        <v>#REF!</v>
      </c>
      <c r="H19" s="149">
        <f>SUM(B19,D19,F19)</f>
        <v>8</v>
      </c>
      <c r="I19" s="49" t="e">
        <f>SUM(C19+E19+G19)</f>
        <v>#REF!</v>
      </c>
    </row>
    <row r="20" spans="1:9" s="98" customFormat="1" ht="21.75" customHeight="1">
      <c r="A20" s="141" t="s">
        <v>368</v>
      </c>
      <c r="B20" s="153">
        <v>4</v>
      </c>
      <c r="C20" s="60" t="e">
        <f>SUM(ยุทธ2!#REF!)</f>
        <v>#REF!</v>
      </c>
      <c r="D20" s="153">
        <v>6</v>
      </c>
      <c r="E20" s="60" t="e">
        <f>SUM(ยุทธ2!#REF!)</f>
        <v>#REF!</v>
      </c>
      <c r="F20" s="153">
        <v>6</v>
      </c>
      <c r="G20" s="60" t="e">
        <f>SUM(ยุทธ2!#REF!)</f>
        <v>#REF!</v>
      </c>
      <c r="H20" s="153">
        <f t="shared" ref="H20:I22" si="1">SUM(F20,D20,B20)</f>
        <v>16</v>
      </c>
      <c r="I20" s="57" t="e">
        <f t="shared" si="1"/>
        <v>#REF!</v>
      </c>
    </row>
    <row r="21" spans="1:9" s="98" customFormat="1" ht="21.75" customHeight="1">
      <c r="A21" s="141" t="s">
        <v>367</v>
      </c>
      <c r="B21" s="153">
        <v>2</v>
      </c>
      <c r="C21" s="60" t="e">
        <f>SUM(ยุทธ2!#REF!)</f>
        <v>#REF!</v>
      </c>
      <c r="D21" s="153">
        <v>3</v>
      </c>
      <c r="E21" s="60" t="e">
        <f>SUM(ยุทธ2!#REF!)</f>
        <v>#REF!</v>
      </c>
      <c r="F21" s="153">
        <v>3</v>
      </c>
      <c r="G21" s="60" t="e">
        <f>SUM(ยุทธ2!#REF!)</f>
        <v>#REF!</v>
      </c>
      <c r="H21" s="153">
        <f t="shared" si="1"/>
        <v>8</v>
      </c>
      <c r="I21" s="57" t="e">
        <f t="shared" si="1"/>
        <v>#REF!</v>
      </c>
    </row>
    <row r="22" spans="1:9" s="98" customFormat="1" ht="21.75" customHeight="1">
      <c r="A22" s="141" t="s">
        <v>370</v>
      </c>
      <c r="B22" s="153">
        <v>1</v>
      </c>
      <c r="C22" s="60" t="e">
        <f>SUM(ยุทธ2!#REF!)</f>
        <v>#REF!</v>
      </c>
      <c r="D22" s="153">
        <v>2</v>
      </c>
      <c r="E22" s="60" t="e">
        <f>SUM(ยุทธ2!#REF!)</f>
        <v>#REF!</v>
      </c>
      <c r="F22" s="153">
        <v>2</v>
      </c>
      <c r="G22" s="60" t="e">
        <f>SUM(ยุทธ2!#REF!)</f>
        <v>#REF!</v>
      </c>
      <c r="H22" s="153">
        <f t="shared" si="1"/>
        <v>5</v>
      </c>
      <c r="I22" s="57" t="e">
        <f t="shared" si="1"/>
        <v>#REF!</v>
      </c>
    </row>
    <row r="23" spans="1:9" s="98" customFormat="1" ht="21.75" customHeight="1">
      <c r="A23" s="141"/>
      <c r="B23" s="153"/>
      <c r="C23" s="60"/>
      <c r="D23" s="153"/>
      <c r="E23" s="60"/>
      <c r="F23" s="153"/>
      <c r="G23" s="60"/>
      <c r="H23" s="153"/>
      <c r="I23" s="57"/>
    </row>
    <row r="24" spans="1:9" s="73" customFormat="1" ht="21.75" customHeight="1">
      <c r="A24" s="61" t="s">
        <v>6</v>
      </c>
      <c r="B24" s="61">
        <f>SUM(B14:B23)</f>
        <v>17</v>
      </c>
      <c r="C24" s="182" t="e">
        <f t="shared" ref="C24:I24" si="2">SUM(C14:C23)</f>
        <v>#REF!</v>
      </c>
      <c r="D24" s="61">
        <f t="shared" si="2"/>
        <v>23</v>
      </c>
      <c r="E24" s="182" t="e">
        <f>SUM(E13:E23)</f>
        <v>#REF!</v>
      </c>
      <c r="F24" s="61">
        <f t="shared" si="2"/>
        <v>23</v>
      </c>
      <c r="G24" s="182" t="e">
        <f t="shared" si="2"/>
        <v>#REF!</v>
      </c>
      <c r="H24" s="61">
        <f t="shared" si="2"/>
        <v>63</v>
      </c>
      <c r="I24" s="182" t="e">
        <f t="shared" si="2"/>
        <v>#REF!</v>
      </c>
    </row>
    <row r="25" spans="1:9" s="73" customFormat="1" ht="21.75" customHeight="1">
      <c r="A25" s="146"/>
      <c r="B25" s="154"/>
      <c r="C25" s="147"/>
      <c r="D25" s="154"/>
      <c r="E25" s="147"/>
      <c r="F25" s="154"/>
      <c r="G25" s="147"/>
      <c r="H25" s="154"/>
      <c r="I25" s="148"/>
    </row>
    <row r="26" spans="1:9" s="73" customFormat="1" ht="21.75" customHeight="1">
      <c r="A26" s="142"/>
      <c r="B26" s="18"/>
      <c r="C26" s="143"/>
      <c r="D26" s="18"/>
      <c r="E26" s="143"/>
      <c r="F26" s="18"/>
      <c r="G26" s="143"/>
      <c r="H26" s="18"/>
      <c r="I26" s="144" t="s">
        <v>483</v>
      </c>
    </row>
    <row r="27" spans="1:9" s="98" customFormat="1" ht="21.75" customHeight="1">
      <c r="A27" s="85" t="s">
        <v>380</v>
      </c>
      <c r="B27" s="149"/>
      <c r="C27" s="86"/>
      <c r="D27" s="149"/>
      <c r="E27" s="87"/>
      <c r="F27" s="149"/>
      <c r="G27" s="87"/>
      <c r="H27" s="149"/>
      <c r="I27" s="88"/>
    </row>
    <row r="28" spans="1:9" s="98" customFormat="1" ht="21.75" customHeight="1">
      <c r="A28" s="89" t="s">
        <v>371</v>
      </c>
      <c r="B28" s="151">
        <v>3</v>
      </c>
      <c r="C28" s="90">
        <f>SUM(ยุทธ3!E23)</f>
        <v>7130000</v>
      </c>
      <c r="D28" s="151">
        <v>2</v>
      </c>
      <c r="E28" s="91">
        <f>SUM(ยุทธ3!F23)</f>
        <v>7430000</v>
      </c>
      <c r="F28" s="151">
        <v>2</v>
      </c>
      <c r="G28" s="91">
        <f>SUM(ยุทธ3!G23)</f>
        <v>7430000</v>
      </c>
      <c r="H28" s="167">
        <f>SUM(B28,D28,F28)</f>
        <v>7</v>
      </c>
      <c r="I28" s="92">
        <f>SUM(C28,E28,G28)</f>
        <v>21990000</v>
      </c>
    </row>
    <row r="29" spans="1:9" s="98" customFormat="1" ht="21.75" customHeight="1">
      <c r="A29" s="93" t="s">
        <v>372</v>
      </c>
      <c r="B29" s="155"/>
      <c r="C29" s="94"/>
      <c r="D29" s="152"/>
      <c r="E29" s="95"/>
      <c r="F29" s="152"/>
      <c r="G29" s="95"/>
      <c r="H29" s="168"/>
      <c r="I29" s="96"/>
    </row>
    <row r="30" spans="1:9" s="98" customFormat="1" ht="21.75" customHeight="1">
      <c r="A30" s="89" t="s">
        <v>374</v>
      </c>
      <c r="B30" s="151">
        <v>4</v>
      </c>
      <c r="C30" s="90">
        <f>SUM(ยุทธ3!E41)</f>
        <v>370000</v>
      </c>
      <c r="D30" s="151">
        <v>4</v>
      </c>
      <c r="E30" s="90">
        <f>SUM(ยุทธ3!F41)</f>
        <v>370000</v>
      </c>
      <c r="F30" s="151">
        <v>4</v>
      </c>
      <c r="G30" s="90">
        <f>SUM(ยุทธ3!G41)</f>
        <v>360000</v>
      </c>
      <c r="H30" s="167">
        <f>SUM(B30,D30,F30)</f>
        <v>12</v>
      </c>
      <c r="I30" s="92">
        <f>SUM(C30,E30,G30)</f>
        <v>1100000</v>
      </c>
    </row>
    <row r="31" spans="1:9" s="98" customFormat="1" ht="21.75" customHeight="1">
      <c r="A31" s="93" t="s">
        <v>373</v>
      </c>
      <c r="B31" s="152"/>
      <c r="C31" s="94"/>
      <c r="D31" s="152"/>
      <c r="E31" s="94"/>
      <c r="F31" s="152"/>
      <c r="G31" s="94"/>
      <c r="H31" s="168"/>
      <c r="I31" s="96"/>
    </row>
    <row r="32" spans="1:9" s="98" customFormat="1" ht="21.75" customHeight="1">
      <c r="A32" s="69" t="s">
        <v>376</v>
      </c>
      <c r="B32" s="151">
        <v>1</v>
      </c>
      <c r="C32" s="48">
        <f>SUM(ยุทธ3!E57)</f>
        <v>200000</v>
      </c>
      <c r="D32" s="151">
        <v>3</v>
      </c>
      <c r="E32" s="48">
        <f>SUM(ยุทธ3!F57)</f>
        <v>350000</v>
      </c>
      <c r="F32" s="151">
        <v>4</v>
      </c>
      <c r="G32" s="48">
        <f>SUM(ยุทธ3!G57)</f>
        <v>350000</v>
      </c>
      <c r="H32" s="167">
        <f>SUM(B32,D32,F32)</f>
        <v>8</v>
      </c>
      <c r="I32" s="92">
        <f>SUM(C32,E32,G32)</f>
        <v>900000</v>
      </c>
    </row>
    <row r="33" spans="1:9" s="98" customFormat="1" ht="21.75" customHeight="1">
      <c r="A33" s="141" t="s">
        <v>375</v>
      </c>
      <c r="B33" s="153"/>
      <c r="C33" s="60"/>
      <c r="D33" s="153"/>
      <c r="E33" s="60"/>
      <c r="F33" s="153"/>
      <c r="G33" s="60"/>
      <c r="H33" s="169"/>
      <c r="I33" s="57"/>
    </row>
    <row r="34" spans="1:9" s="98" customFormat="1" ht="21.75" customHeight="1">
      <c r="A34" s="141" t="s">
        <v>378</v>
      </c>
      <c r="B34" s="153">
        <v>5</v>
      </c>
      <c r="C34" s="60">
        <f>SUM(ยุทธ3!E77)</f>
        <v>210000</v>
      </c>
      <c r="D34" s="153">
        <v>5</v>
      </c>
      <c r="E34" s="60">
        <f>SUM(ยุทธ3!F77)</f>
        <v>220000</v>
      </c>
      <c r="F34" s="153">
        <v>5</v>
      </c>
      <c r="G34" s="60">
        <f>SUM(ยุทธ3!G77)</f>
        <v>600000</v>
      </c>
      <c r="H34" s="169">
        <f>SUM(F34,D34,B34)</f>
        <v>15</v>
      </c>
      <c r="I34" s="57">
        <f>SUM(G34,E34,C34)</f>
        <v>1030000</v>
      </c>
    </row>
    <row r="35" spans="1:9" s="98" customFormat="1" ht="21.75" customHeight="1">
      <c r="A35" s="141" t="s">
        <v>377</v>
      </c>
      <c r="B35" s="153"/>
      <c r="C35" s="60"/>
      <c r="D35" s="153"/>
      <c r="E35" s="60"/>
      <c r="F35" s="153"/>
      <c r="G35" s="60"/>
      <c r="H35" s="169"/>
      <c r="I35" s="79"/>
    </row>
    <row r="36" spans="1:9" s="73" customFormat="1" ht="21.75" customHeight="1">
      <c r="A36" s="61" t="s">
        <v>6</v>
      </c>
      <c r="B36" s="61">
        <f>SUM(B28:B35)</f>
        <v>13</v>
      </c>
      <c r="C36" s="182">
        <f t="shared" ref="C36:I36" si="3">SUM(C28:C35)</f>
        <v>7910000</v>
      </c>
      <c r="D36" s="61">
        <f t="shared" si="3"/>
        <v>14</v>
      </c>
      <c r="E36" s="182">
        <f t="shared" si="3"/>
        <v>8370000</v>
      </c>
      <c r="F36" s="61">
        <f t="shared" si="3"/>
        <v>15</v>
      </c>
      <c r="G36" s="182">
        <f t="shared" si="3"/>
        <v>8740000</v>
      </c>
      <c r="H36" s="61">
        <f t="shared" si="3"/>
        <v>42</v>
      </c>
      <c r="I36" s="182">
        <f t="shared" si="3"/>
        <v>25020000</v>
      </c>
    </row>
    <row r="37" spans="1:9" s="98" customFormat="1" ht="21.75" customHeight="1">
      <c r="A37" s="84" t="s">
        <v>381</v>
      </c>
      <c r="B37" s="149"/>
      <c r="C37" s="56"/>
      <c r="D37" s="163"/>
      <c r="E37" s="57"/>
      <c r="F37" s="149"/>
      <c r="G37" s="57"/>
      <c r="H37" s="149"/>
      <c r="I37" s="57"/>
    </row>
    <row r="38" spans="1:9" s="98" customFormat="1" ht="21.75" customHeight="1">
      <c r="A38" s="47" t="s">
        <v>382</v>
      </c>
      <c r="B38" s="151">
        <v>7</v>
      </c>
      <c r="C38" s="48">
        <f>SUM(ยุทธ4!E24)</f>
        <v>650000</v>
      </c>
      <c r="D38" s="164">
        <v>5</v>
      </c>
      <c r="E38" s="49">
        <f>SUM(ยุทธ4!F24)</f>
        <v>800000</v>
      </c>
      <c r="F38" s="151">
        <v>7</v>
      </c>
      <c r="G38" s="49">
        <f>SUM(ยุทธ4!G24)</f>
        <v>700000</v>
      </c>
      <c r="H38" s="167">
        <f>SUM(B38,D38,F38)</f>
        <v>19</v>
      </c>
      <c r="I38" s="49">
        <f>SUM(C38,E38,G38)</f>
        <v>2150000</v>
      </c>
    </row>
    <row r="39" spans="1:9" s="98" customFormat="1" ht="21.75" customHeight="1">
      <c r="A39" s="42"/>
      <c r="B39" s="156"/>
      <c r="C39" s="40"/>
      <c r="D39" s="165"/>
      <c r="E39" s="40"/>
      <c r="F39" s="156"/>
      <c r="G39" s="40"/>
      <c r="H39" s="167"/>
      <c r="I39" s="49"/>
    </row>
    <row r="40" spans="1:9" s="73" customFormat="1" ht="21.75" customHeight="1">
      <c r="A40" s="115" t="s">
        <v>6</v>
      </c>
      <c r="B40" s="61">
        <f>SUM(B38:B39)</f>
        <v>7</v>
      </c>
      <c r="C40" s="182">
        <f t="shared" ref="C40:I40" si="4">SUM(C38:C39)</f>
        <v>650000</v>
      </c>
      <c r="D40" s="61">
        <f t="shared" si="4"/>
        <v>5</v>
      </c>
      <c r="E40" s="182">
        <f t="shared" si="4"/>
        <v>800000</v>
      </c>
      <c r="F40" s="61">
        <f t="shared" si="4"/>
        <v>7</v>
      </c>
      <c r="G40" s="182">
        <f>SUM(ยุทธ4!G24)</f>
        <v>700000</v>
      </c>
      <c r="H40" s="61">
        <f t="shared" si="4"/>
        <v>19</v>
      </c>
      <c r="I40" s="182">
        <f t="shared" si="4"/>
        <v>2150000</v>
      </c>
    </row>
    <row r="41" spans="1:9" s="73" customFormat="1" ht="21.75" customHeight="1">
      <c r="A41" s="18"/>
      <c r="B41" s="18"/>
      <c r="C41" s="143"/>
      <c r="D41" s="18"/>
      <c r="E41" s="143"/>
      <c r="F41" s="18"/>
      <c r="G41" s="143"/>
      <c r="H41" s="170"/>
      <c r="I41" s="143"/>
    </row>
    <row r="42" spans="1:9" s="73" customFormat="1" ht="21.75" customHeight="1">
      <c r="A42" s="18"/>
      <c r="B42" s="18"/>
      <c r="C42" s="143"/>
      <c r="D42" s="18"/>
      <c r="E42" s="143"/>
      <c r="F42" s="18"/>
      <c r="G42" s="143"/>
      <c r="H42" s="170"/>
      <c r="I42" s="143"/>
    </row>
    <row r="43" spans="1:9" s="73" customFormat="1" ht="21.75" customHeight="1">
      <c r="A43" s="18"/>
      <c r="B43" s="18"/>
      <c r="C43" s="143"/>
      <c r="D43" s="18"/>
      <c r="E43" s="143"/>
      <c r="F43" s="18"/>
      <c r="G43" s="143"/>
      <c r="H43" s="170"/>
      <c r="I43" s="143"/>
    </row>
    <row r="44" spans="1:9" s="53" customFormat="1" ht="21.75" customHeight="1">
      <c r="A44" s="18"/>
      <c r="B44" s="157"/>
      <c r="C44" s="81"/>
      <c r="D44" s="157"/>
      <c r="E44" s="81"/>
      <c r="F44" s="157"/>
      <c r="G44" s="81"/>
      <c r="H44" s="171"/>
      <c r="I44" s="81"/>
    </row>
    <row r="45" spans="1:9" s="53" customFormat="1" ht="21.75" customHeight="1">
      <c r="A45" s="18"/>
      <c r="B45" s="157"/>
      <c r="C45" s="81"/>
      <c r="D45" s="157"/>
      <c r="E45" s="81"/>
      <c r="F45" s="157"/>
      <c r="G45" s="81"/>
      <c r="H45" s="171"/>
      <c r="I45" s="81" t="s">
        <v>480</v>
      </c>
    </row>
    <row r="46" spans="1:9" s="98" customFormat="1" ht="21.75" customHeight="1">
      <c r="A46" s="84" t="s">
        <v>2</v>
      </c>
      <c r="B46" s="149"/>
      <c r="C46" s="60"/>
      <c r="D46" s="149"/>
      <c r="E46" s="87"/>
      <c r="F46" s="149"/>
      <c r="G46" s="88"/>
      <c r="H46" s="149"/>
      <c r="I46" s="57"/>
    </row>
    <row r="47" spans="1:9" s="98" customFormat="1" ht="21.75" customHeight="1">
      <c r="A47" s="69" t="s">
        <v>383</v>
      </c>
      <c r="B47" s="151">
        <v>8</v>
      </c>
      <c r="C47" s="75">
        <f>SUM(ยุทธ5!E44)</f>
        <v>2190000</v>
      </c>
      <c r="D47" s="151">
        <v>8</v>
      </c>
      <c r="E47" s="75">
        <f>SUM(ยุทธ5!F44)</f>
        <v>2190000</v>
      </c>
      <c r="F47" s="151">
        <v>8</v>
      </c>
      <c r="G47" s="75">
        <f>SUM(ยุทธ5!G44)</f>
        <v>2190000</v>
      </c>
      <c r="H47" s="151">
        <f>SUM(B47,D47,F47)</f>
        <v>24</v>
      </c>
      <c r="I47" s="49">
        <f>SUM(C47,E47,G47)</f>
        <v>6570000</v>
      </c>
    </row>
    <row r="48" spans="1:9" s="98" customFormat="1" ht="21.75" customHeight="1">
      <c r="A48" s="70" t="s">
        <v>384</v>
      </c>
      <c r="B48" s="152"/>
      <c r="C48" s="76"/>
      <c r="D48" s="152"/>
      <c r="E48" s="94"/>
      <c r="F48" s="152"/>
      <c r="G48" s="100"/>
      <c r="H48" s="152"/>
      <c r="I48" s="52"/>
    </row>
    <row r="49" spans="1:9" s="98" customFormat="1" ht="21.75" customHeight="1">
      <c r="A49" s="39" t="s">
        <v>385</v>
      </c>
      <c r="B49" s="156">
        <v>5</v>
      </c>
      <c r="C49" s="77">
        <f>SUM(ยุทธ5!E63)</f>
        <v>340000</v>
      </c>
      <c r="D49" s="156">
        <v>4</v>
      </c>
      <c r="E49" s="77">
        <f>SUM(ยุทธ5!F63)</f>
        <v>340000</v>
      </c>
      <c r="F49" s="156">
        <v>4</v>
      </c>
      <c r="G49" s="77">
        <f>SUM(ยุทธ5!G63)</f>
        <v>340000</v>
      </c>
      <c r="H49" s="156">
        <f>SUM(B49,D49,F49)</f>
        <v>13</v>
      </c>
      <c r="I49" s="41">
        <f>SUM(C49,E49,G49)</f>
        <v>1020000</v>
      </c>
    </row>
    <row r="50" spans="1:9" s="98" customFormat="1" ht="21.75" customHeight="1">
      <c r="A50" s="69" t="s">
        <v>386</v>
      </c>
      <c r="B50" s="149">
        <v>7</v>
      </c>
      <c r="C50" s="60">
        <f>SUM(ยุทธ5!E85)</f>
        <v>310000</v>
      </c>
      <c r="D50" s="149">
        <v>6</v>
      </c>
      <c r="E50" s="60">
        <f>SUM(ยุทธ5!F85)</f>
        <v>340000</v>
      </c>
      <c r="F50" s="149">
        <v>6</v>
      </c>
      <c r="G50" s="60">
        <f>SUM(ยุทธ5!G85)</f>
        <v>410000</v>
      </c>
      <c r="H50" s="149">
        <f>SUM(B50,D50,F50)</f>
        <v>19</v>
      </c>
      <c r="I50" s="57">
        <f>SUM(C50,E50,G50)</f>
        <v>1060000</v>
      </c>
    </row>
    <row r="51" spans="1:9" s="98" customFormat="1" ht="21.75" customHeight="1">
      <c r="A51" s="80" t="s">
        <v>387</v>
      </c>
      <c r="B51" s="158"/>
      <c r="C51" s="78"/>
      <c r="D51" s="158"/>
      <c r="E51" s="97"/>
      <c r="F51" s="158"/>
      <c r="G51" s="101"/>
      <c r="H51" s="158"/>
      <c r="I51" s="79"/>
    </row>
    <row r="52" spans="1:9" s="98" customFormat="1" ht="21.75" customHeight="1">
      <c r="A52" s="145" t="s">
        <v>388</v>
      </c>
      <c r="B52" s="159">
        <v>1</v>
      </c>
      <c r="C52" s="78">
        <f>SUM(ยุทธ5!E97)</f>
        <v>40000</v>
      </c>
      <c r="D52" s="159">
        <v>1</v>
      </c>
      <c r="E52" s="97">
        <f>SUM(ยุทธ5!F97)</f>
        <v>40000</v>
      </c>
      <c r="F52" s="159">
        <v>1</v>
      </c>
      <c r="G52" s="97">
        <f>SUM(ยุทธ5!G97)</f>
        <v>40000</v>
      </c>
      <c r="H52" s="159">
        <f>SUM(F52,D52,B52)</f>
        <v>3</v>
      </c>
      <c r="I52" s="79">
        <f>SUM(G52,E52,C52)</f>
        <v>120000</v>
      </c>
    </row>
    <row r="53" spans="1:9" s="98" customFormat="1" ht="21.75" customHeight="1">
      <c r="A53" s="145" t="s">
        <v>389</v>
      </c>
      <c r="B53" s="159"/>
      <c r="C53" s="78"/>
      <c r="D53" s="159"/>
      <c r="E53" s="97"/>
      <c r="F53" s="159"/>
      <c r="G53" s="97"/>
      <c r="H53" s="159"/>
      <c r="I53" s="79"/>
    </row>
    <row r="54" spans="1:9" s="73" customFormat="1" ht="21.75" customHeight="1">
      <c r="A54" s="61" t="s">
        <v>6</v>
      </c>
      <c r="B54" s="61">
        <f>SUM(B47:B52)</f>
        <v>21</v>
      </c>
      <c r="C54" s="182">
        <f t="shared" ref="C54:I54" si="5">SUM(C47:C52)</f>
        <v>2880000</v>
      </c>
      <c r="D54" s="61">
        <f t="shared" si="5"/>
        <v>19</v>
      </c>
      <c r="E54" s="182">
        <f t="shared" si="5"/>
        <v>2910000</v>
      </c>
      <c r="F54" s="61">
        <f t="shared" si="5"/>
        <v>19</v>
      </c>
      <c r="G54" s="182">
        <f t="shared" si="5"/>
        <v>2980000</v>
      </c>
      <c r="H54" s="61">
        <f t="shared" si="5"/>
        <v>59</v>
      </c>
      <c r="I54" s="182">
        <f t="shared" si="5"/>
        <v>8770000</v>
      </c>
    </row>
    <row r="55" spans="1:9" s="98" customFormat="1" ht="21.75" customHeight="1">
      <c r="A55" s="84" t="s">
        <v>390</v>
      </c>
      <c r="B55" s="149"/>
      <c r="C55" s="56"/>
      <c r="D55" s="133"/>
      <c r="E55" s="57"/>
      <c r="F55" s="149"/>
      <c r="G55" s="57"/>
      <c r="H55" s="149"/>
      <c r="I55" s="57"/>
    </row>
    <row r="56" spans="1:9" s="98" customFormat="1" ht="21.75" customHeight="1">
      <c r="A56" s="69" t="s">
        <v>391</v>
      </c>
      <c r="B56" s="151">
        <v>4</v>
      </c>
      <c r="C56" s="75">
        <f>SUM(ยุทธ6!E23)</f>
        <v>950000</v>
      </c>
      <c r="D56" s="151">
        <v>5</v>
      </c>
      <c r="E56" s="75">
        <f>SUM(ยุทธ6!F23)</f>
        <v>2050000</v>
      </c>
      <c r="F56" s="151">
        <v>6</v>
      </c>
      <c r="G56" s="75">
        <f>SUM(ยุทธ6!G23)</f>
        <v>4050000</v>
      </c>
      <c r="H56" s="151">
        <f>SUM(B56,D56,F56)</f>
        <v>15</v>
      </c>
      <c r="I56" s="49">
        <f>SUM(C56,E56,G56)</f>
        <v>7050000</v>
      </c>
    </row>
    <row r="57" spans="1:9" s="98" customFormat="1" ht="21.75" customHeight="1">
      <c r="A57" s="70" t="s">
        <v>392</v>
      </c>
      <c r="B57" s="152"/>
      <c r="C57" s="51"/>
      <c r="D57" s="166"/>
      <c r="E57" s="51"/>
      <c r="F57" s="152"/>
      <c r="G57" s="51"/>
      <c r="H57" s="152"/>
      <c r="I57" s="52"/>
    </row>
    <row r="58" spans="1:9" s="98" customFormat="1" ht="21.75" customHeight="1">
      <c r="A58" s="42" t="s">
        <v>394</v>
      </c>
      <c r="B58" s="156">
        <v>4</v>
      </c>
      <c r="C58" s="77" t="e">
        <f>SUM(ยุทธ6!#REF!)</f>
        <v>#REF!</v>
      </c>
      <c r="D58" s="156">
        <v>6</v>
      </c>
      <c r="E58" s="77" t="e">
        <f>SUM(ยุทธ6!#REF!)</f>
        <v>#REF!</v>
      </c>
      <c r="F58" s="156">
        <v>6</v>
      </c>
      <c r="G58" s="77" t="e">
        <f>SUM(ยุทธ6!#REF!)</f>
        <v>#REF!</v>
      </c>
      <c r="H58" s="156">
        <f>SUM(B58,D58,F58)</f>
        <v>16</v>
      </c>
      <c r="I58" s="41" t="e">
        <f>SUM(C58,E58,G58)</f>
        <v>#REF!</v>
      </c>
    </row>
    <row r="59" spans="1:9" s="98" customFormat="1" ht="21.75" customHeight="1">
      <c r="A59" s="42" t="s">
        <v>393</v>
      </c>
      <c r="B59" s="156"/>
      <c r="C59" s="77"/>
      <c r="D59" s="156"/>
      <c r="E59" s="77"/>
      <c r="F59" s="156"/>
      <c r="G59" s="77"/>
      <c r="H59" s="156"/>
      <c r="I59" s="41"/>
    </row>
    <row r="60" spans="1:9" s="98" customFormat="1" ht="21.75" customHeight="1">
      <c r="A60" s="42"/>
      <c r="B60" s="156"/>
      <c r="C60" s="77"/>
      <c r="D60" s="156"/>
      <c r="E60" s="77"/>
      <c r="F60" s="156"/>
      <c r="G60" s="77"/>
      <c r="H60" s="156"/>
      <c r="I60" s="41"/>
    </row>
    <row r="61" spans="1:9" s="98" customFormat="1" ht="21.75" customHeight="1">
      <c r="A61" s="47"/>
      <c r="B61" s="156"/>
      <c r="C61" s="77"/>
      <c r="D61" s="156"/>
      <c r="E61" s="77"/>
      <c r="F61" s="156"/>
      <c r="G61" s="77"/>
      <c r="H61" s="156"/>
      <c r="I61" s="41"/>
    </row>
    <row r="62" spans="1:9" s="98" customFormat="1" ht="21.75" customHeight="1">
      <c r="A62" s="42"/>
      <c r="B62" s="156"/>
      <c r="C62" s="77"/>
      <c r="D62" s="156"/>
      <c r="E62" s="77"/>
      <c r="F62" s="156"/>
      <c r="G62" s="77"/>
      <c r="H62" s="156"/>
      <c r="I62" s="41"/>
    </row>
    <row r="63" spans="1:9" s="73" customFormat="1" ht="21.75" customHeight="1">
      <c r="A63" s="61" t="s">
        <v>6</v>
      </c>
      <c r="B63" s="61">
        <f>SUM(B56:B62)</f>
        <v>8</v>
      </c>
      <c r="C63" s="182" t="e">
        <f t="shared" ref="C63:I63" si="6">SUM(C56:C62)</f>
        <v>#REF!</v>
      </c>
      <c r="D63" s="61">
        <f t="shared" si="6"/>
        <v>11</v>
      </c>
      <c r="E63" s="182" t="e">
        <f t="shared" si="6"/>
        <v>#REF!</v>
      </c>
      <c r="F63" s="61">
        <f t="shared" si="6"/>
        <v>12</v>
      </c>
      <c r="G63" s="182" t="e">
        <f t="shared" si="6"/>
        <v>#REF!</v>
      </c>
      <c r="H63" s="61">
        <f t="shared" si="6"/>
        <v>31</v>
      </c>
      <c r="I63" s="182" t="e">
        <f t="shared" si="6"/>
        <v>#REF!</v>
      </c>
    </row>
    <row r="64" spans="1:9" s="53" customFormat="1" ht="21.75" customHeight="1">
      <c r="A64" s="18"/>
      <c r="B64" s="135"/>
      <c r="C64" s="81"/>
      <c r="D64" s="157"/>
      <c r="E64" s="81"/>
      <c r="F64" s="157"/>
      <c r="G64" s="81"/>
      <c r="H64" s="157"/>
      <c r="I64" s="81" t="s">
        <v>481</v>
      </c>
    </row>
    <row r="65" spans="1:9" s="53" customFormat="1" ht="21.75" customHeight="1">
      <c r="A65" s="18"/>
      <c r="B65" s="135"/>
      <c r="C65" s="81"/>
      <c r="D65" s="157"/>
      <c r="E65" s="81"/>
      <c r="F65" s="157"/>
      <c r="G65" s="81"/>
      <c r="H65" s="157"/>
      <c r="I65" s="81"/>
    </row>
    <row r="66" spans="1:9" s="98" customFormat="1" ht="21.75" customHeight="1">
      <c r="A66" s="189" t="s">
        <v>395</v>
      </c>
      <c r="B66" s="190"/>
      <c r="C66" s="191"/>
      <c r="D66" s="192"/>
      <c r="E66" s="193"/>
      <c r="F66" s="190"/>
      <c r="G66" s="193"/>
      <c r="H66" s="190"/>
      <c r="I66" s="193"/>
    </row>
    <row r="67" spans="1:9" s="98" customFormat="1" ht="21.75" customHeight="1">
      <c r="A67" s="42" t="s">
        <v>397</v>
      </c>
      <c r="B67" s="151">
        <v>9</v>
      </c>
      <c r="C67" s="75">
        <f>SUM(ยุทธ7!E26,ยุทธ7!E40)</f>
        <v>610000</v>
      </c>
      <c r="D67" s="151">
        <v>9</v>
      </c>
      <c r="E67" s="75">
        <f>SUM(ยุทธ7!F26,ยุทธ7!F40)</f>
        <v>610000</v>
      </c>
      <c r="F67" s="151">
        <v>9</v>
      </c>
      <c r="G67" s="75">
        <f>SUM(ยุทธ7!G26,ยุทธ7!G40)</f>
        <v>680000</v>
      </c>
      <c r="H67" s="151">
        <f>SUM(B67,D67,F67)</f>
        <v>27</v>
      </c>
      <c r="I67" s="49">
        <f>SUM(C67,E67,G67)</f>
        <v>1900000</v>
      </c>
    </row>
    <row r="68" spans="1:9" s="98" customFormat="1" ht="21.75" customHeight="1">
      <c r="A68" s="42" t="s">
        <v>396</v>
      </c>
      <c r="B68" s="151"/>
      <c r="C68" s="75"/>
      <c r="D68" s="151"/>
      <c r="E68" s="75"/>
      <c r="F68" s="151"/>
      <c r="G68" s="75"/>
      <c r="H68" s="151"/>
      <c r="I68" s="49"/>
    </row>
    <row r="69" spans="1:9" s="73" customFormat="1" ht="21.75" customHeight="1">
      <c r="A69" s="61" t="s">
        <v>6</v>
      </c>
      <c r="B69" s="61">
        <f>SUM(B67:B68)</f>
        <v>9</v>
      </c>
      <c r="C69" s="182">
        <f t="shared" ref="C69:I69" si="7">SUM(C67:C68)</f>
        <v>610000</v>
      </c>
      <c r="D69" s="61">
        <v>9</v>
      </c>
      <c r="E69" s="182">
        <f t="shared" si="7"/>
        <v>610000</v>
      </c>
      <c r="F69" s="61">
        <v>9</v>
      </c>
      <c r="G69" s="182">
        <f>SUM(ยุทธ7!G26,ยุทธ7!G40)</f>
        <v>680000</v>
      </c>
      <c r="H69" s="61">
        <f t="shared" si="7"/>
        <v>27</v>
      </c>
      <c r="I69" s="182">
        <f t="shared" si="7"/>
        <v>1900000</v>
      </c>
    </row>
    <row r="70" spans="1:9" s="73" customFormat="1" ht="21.75" customHeight="1">
      <c r="A70" s="146"/>
      <c r="B70" s="146"/>
      <c r="C70" s="146"/>
      <c r="D70" s="146"/>
      <c r="E70" s="146"/>
      <c r="F70" s="146"/>
      <c r="G70" s="146"/>
      <c r="H70" s="146"/>
      <c r="I70" s="146"/>
    </row>
    <row r="71" spans="1:9" s="129" customFormat="1" ht="21.75" customHeight="1" thickBot="1">
      <c r="A71" s="128" t="s">
        <v>35</v>
      </c>
      <c r="B71" s="160">
        <f>SUM(B69,B63,B54,B40,B36,B24,B12)</f>
        <v>100</v>
      </c>
      <c r="C71" s="160" t="e">
        <f t="shared" ref="C71:I71" si="8">SUM(C69,C63,C54,C40,C36,C24,C12)</f>
        <v>#REF!</v>
      </c>
      <c r="D71" s="160">
        <f t="shared" si="8"/>
        <v>113</v>
      </c>
      <c r="E71" s="160" t="e">
        <f t="shared" si="8"/>
        <v>#REF!</v>
      </c>
      <c r="F71" s="160">
        <f t="shared" si="8"/>
        <v>117</v>
      </c>
      <c r="G71" s="160" t="e">
        <f t="shared" si="8"/>
        <v>#REF!</v>
      </c>
      <c r="H71" s="160">
        <f t="shared" si="8"/>
        <v>330</v>
      </c>
      <c r="I71" s="160" t="e">
        <f t="shared" si="8"/>
        <v>#REF!</v>
      </c>
    </row>
    <row r="72" spans="1:9" s="98" customFormat="1" ht="21.75" customHeight="1" thickTop="1">
      <c r="A72" s="130" t="s">
        <v>11</v>
      </c>
      <c r="B72" s="161"/>
      <c r="C72" s="131"/>
      <c r="D72" s="161"/>
      <c r="E72" s="131"/>
      <c r="F72" s="161"/>
      <c r="G72" s="131"/>
      <c r="H72" s="161"/>
      <c r="I72" s="132"/>
    </row>
    <row r="73" spans="1:9" s="98" customFormat="1" ht="21.75" customHeight="1">
      <c r="A73" s="194" t="s">
        <v>12</v>
      </c>
      <c r="B73" s="195">
        <v>70</v>
      </c>
      <c r="C73" s="196">
        <v>16990000</v>
      </c>
      <c r="D73" s="197">
        <v>72</v>
      </c>
      <c r="E73" s="196">
        <v>12120000</v>
      </c>
      <c r="F73" s="197">
        <v>75</v>
      </c>
      <c r="G73" s="196">
        <v>12120000</v>
      </c>
      <c r="H73" s="197">
        <f t="shared" ref="H73:I75" si="9">SUM(F73,D73,B73)</f>
        <v>217</v>
      </c>
      <c r="I73" s="196">
        <f>SUM(G73,E73,C73)</f>
        <v>41230000</v>
      </c>
    </row>
    <row r="74" spans="1:9" s="98" customFormat="1" ht="21.75" customHeight="1">
      <c r="A74" s="198" t="s">
        <v>17</v>
      </c>
      <c r="B74" s="199">
        <v>25</v>
      </c>
      <c r="C74" s="200">
        <v>10640000</v>
      </c>
      <c r="D74" s="201">
        <v>36</v>
      </c>
      <c r="E74" s="200">
        <v>12915000</v>
      </c>
      <c r="F74" s="201">
        <v>37</v>
      </c>
      <c r="G74" s="200">
        <v>14915000</v>
      </c>
      <c r="H74" s="197">
        <f t="shared" si="9"/>
        <v>98</v>
      </c>
      <c r="I74" s="196">
        <f t="shared" si="9"/>
        <v>38470000</v>
      </c>
    </row>
    <row r="75" spans="1:9" s="98" customFormat="1" ht="21.75" customHeight="1">
      <c r="A75" s="202" t="s">
        <v>8</v>
      </c>
      <c r="B75" s="203">
        <v>5</v>
      </c>
      <c r="C75" s="204">
        <f>SUM(ผ02.1!C22)</f>
        <v>22610000</v>
      </c>
      <c r="D75" s="203">
        <v>5</v>
      </c>
      <c r="E75" s="204">
        <f>SUM(ผ02.1!D22)</f>
        <v>22610000</v>
      </c>
      <c r="F75" s="203">
        <v>5</v>
      </c>
      <c r="G75" s="204">
        <f>SUM(ผ02.1!E22)</f>
        <v>22610000</v>
      </c>
      <c r="H75" s="205">
        <f t="shared" si="9"/>
        <v>15</v>
      </c>
      <c r="I75" s="206">
        <f>SUM(G75,E75,C75)</f>
        <v>67830000</v>
      </c>
    </row>
    <row r="76" spans="1:9" s="17" customFormat="1" ht="21.75" customHeight="1">
      <c r="I76" s="17" t="s">
        <v>484</v>
      </c>
    </row>
    <row r="77" spans="1:9" s="17" customFormat="1" ht="21.75" customHeight="1">
      <c r="F77" s="62"/>
      <c r="I77" s="99"/>
    </row>
    <row r="78" spans="1:9" ht="21.75" customHeight="1"/>
    <row r="79" spans="1:9" ht="21.75" customHeight="1"/>
    <row r="80" spans="1:9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95" customHeight="1"/>
    <row r="88" ht="21.95" customHeight="1"/>
    <row r="89" ht="21.95" customHeight="1"/>
    <row r="90" ht="21.95" customHeight="1"/>
    <row r="91" ht="21.95" customHeight="1"/>
    <row r="92" ht="21.95" customHeight="1"/>
  </sheetData>
  <mergeCells count="7">
    <mergeCell ref="A1:I1"/>
    <mergeCell ref="A3:I3"/>
    <mergeCell ref="B5:C5"/>
    <mergeCell ref="D5:E5"/>
    <mergeCell ref="F5:G5"/>
    <mergeCell ref="H5:I5"/>
    <mergeCell ref="A2:I2"/>
  </mergeCells>
  <phoneticPr fontId="0" type="noConversion"/>
  <pageMargins left="0.31496062992125984" right="0.31496062992125984" top="0.55118110236220474" bottom="0.27559055118110237" header="0.47244094488188981" footer="0.23622047244094491"/>
  <pageSetup paperSize="9" firstPageNumber="18" orientation="landscape" useFirstPageNumber="1" r:id="rId1"/>
  <headerFooter alignWithMargins="0">
    <oddFooter xml:space="preserve">&amp;R&amp;"TH SarabunPSK,ตัวหนา"&amp;16แผนพัฒนาสามปี (พ.ศ. 2560 - 2562)                        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176"/>
  <sheetViews>
    <sheetView view="pageBreakPreview" topLeftCell="A76" zoomScaleNormal="100" zoomScaleSheetLayoutView="100" workbookViewId="0">
      <selection activeCell="F56" sqref="F55:F56"/>
    </sheetView>
  </sheetViews>
  <sheetFormatPr defaultRowHeight="24" customHeight="1"/>
  <cols>
    <col min="1" max="1" width="4" style="1" customWidth="1"/>
    <col min="2" max="2" width="24.42578125" style="1" customWidth="1"/>
    <col min="3" max="3" width="15.140625" style="1" customWidth="1"/>
    <col min="4" max="4" width="12.42578125" style="1" customWidth="1"/>
    <col min="5" max="5" width="10" style="1" customWidth="1"/>
    <col min="6" max="6" width="10.28515625" style="6" customWidth="1"/>
    <col min="7" max="7" width="10.140625" style="1" customWidth="1"/>
    <col min="8" max="8" width="10.42578125" style="1" customWidth="1"/>
    <col min="9" max="9" width="11.140625" style="1" customWidth="1"/>
    <col min="10" max="10" width="13" style="16" customWidth="1"/>
    <col min="11" max="11" width="17" style="1" customWidth="1"/>
    <col min="12" max="12" width="12.140625" style="1" customWidth="1"/>
    <col min="13" max="16384" width="9.140625" style="1"/>
  </cols>
  <sheetData>
    <row r="1" spans="1:12" s="17" customFormat="1" ht="21" customHeight="1">
      <c r="A1" s="735" t="s">
        <v>813</v>
      </c>
      <c r="B1" s="745"/>
      <c r="C1" s="594"/>
      <c r="D1" s="594"/>
      <c r="E1" s="594"/>
      <c r="F1" s="594"/>
      <c r="G1" s="594"/>
      <c r="H1" s="594"/>
      <c r="I1" s="594"/>
      <c r="J1" s="594"/>
      <c r="K1" s="594"/>
      <c r="L1" s="594"/>
    </row>
    <row r="2" spans="1:12" s="17" customFormat="1" ht="21" customHeight="1">
      <c r="A2" s="746"/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</row>
    <row r="3" spans="1:12" s="17" customFormat="1" ht="21" customHeight="1">
      <c r="A3" s="746"/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</row>
    <row r="4" spans="1:12" s="17" customFormat="1" ht="21" customHeight="1">
      <c r="A4" s="592"/>
      <c r="B4" s="276" t="s">
        <v>1011</v>
      </c>
      <c r="C4" s="592"/>
      <c r="D4" s="592"/>
      <c r="E4" s="592"/>
      <c r="F4" s="592"/>
      <c r="G4" s="592"/>
      <c r="H4" s="592"/>
      <c r="I4" s="592"/>
      <c r="J4" s="307"/>
      <c r="K4" s="592"/>
      <c r="L4" s="592"/>
    </row>
    <row r="5" spans="1:12" s="17" customFormat="1" ht="21" customHeight="1">
      <c r="A5" s="592"/>
      <c r="B5" s="307" t="s">
        <v>978</v>
      </c>
      <c r="C5" s="592"/>
      <c r="D5" s="592"/>
      <c r="E5" s="592"/>
      <c r="F5" s="592"/>
      <c r="G5" s="592"/>
      <c r="H5" s="592"/>
      <c r="I5" s="592"/>
      <c r="J5" s="307"/>
      <c r="K5" s="592"/>
      <c r="L5" s="592"/>
    </row>
    <row r="6" spans="1:12" s="17" customFormat="1" ht="21" customHeight="1">
      <c r="A6" s="308"/>
      <c r="B6" s="591" t="s">
        <v>979</v>
      </c>
      <c r="C6" s="591"/>
      <c r="D6" s="591"/>
      <c r="E6" s="591"/>
      <c r="F6" s="591"/>
      <c r="G6" s="591"/>
      <c r="H6" s="591"/>
      <c r="I6" s="591"/>
      <c r="J6" s="591"/>
      <c r="K6" s="591"/>
      <c r="L6" s="591"/>
    </row>
    <row r="7" spans="1:12" s="19" customFormat="1" ht="21" customHeight="1">
      <c r="A7" s="308"/>
      <c r="B7" s="547" t="s">
        <v>1012</v>
      </c>
      <c r="C7" s="579"/>
      <c r="D7" s="579"/>
      <c r="E7" s="579"/>
      <c r="F7" s="579"/>
      <c r="G7" s="579"/>
      <c r="H7" s="579"/>
      <c r="I7" s="579"/>
      <c r="J7" s="580"/>
      <c r="K7" s="579"/>
      <c r="L7" s="579"/>
    </row>
    <row r="8" spans="1:12" s="19" customFormat="1" ht="21" customHeight="1">
      <c r="A8" s="309"/>
      <c r="B8" s="680">
        <f>SUM(ยุทธ1!E170)</f>
        <v>10350000</v>
      </c>
      <c r="C8" s="310"/>
      <c r="D8" s="398" t="s">
        <v>18</v>
      </c>
      <c r="E8" s="747" t="s">
        <v>28</v>
      </c>
      <c r="F8" s="748"/>
      <c r="G8" s="748"/>
      <c r="H8" s="748"/>
      <c r="I8" s="749"/>
      <c r="J8" s="593" t="s">
        <v>26</v>
      </c>
      <c r="K8" s="311" t="s">
        <v>29</v>
      </c>
      <c r="L8" s="313" t="s">
        <v>20</v>
      </c>
    </row>
    <row r="9" spans="1:12" s="24" customFormat="1" ht="20.100000000000001" customHeight="1">
      <c r="A9" s="314" t="s">
        <v>1034</v>
      </c>
      <c r="B9" s="314" t="s">
        <v>25</v>
      </c>
      <c r="C9" s="315" t="s">
        <v>16</v>
      </c>
      <c r="D9" s="399" t="s">
        <v>21</v>
      </c>
      <c r="E9" s="311">
        <v>2561</v>
      </c>
      <c r="F9" s="311">
        <v>2562</v>
      </c>
      <c r="G9" s="311">
        <v>2563</v>
      </c>
      <c r="H9" s="311">
        <v>2564</v>
      </c>
      <c r="I9" s="311">
        <v>2565</v>
      </c>
      <c r="J9" s="314" t="s">
        <v>27</v>
      </c>
      <c r="K9" s="314" t="s">
        <v>22</v>
      </c>
      <c r="L9" s="316" t="s">
        <v>23</v>
      </c>
    </row>
    <row r="10" spans="1:12" s="24" customFormat="1" ht="20.100000000000001" customHeight="1">
      <c r="A10" s="314"/>
      <c r="B10" s="314"/>
      <c r="C10" s="315"/>
      <c r="D10" s="399"/>
      <c r="E10" s="317" t="s">
        <v>1</v>
      </c>
      <c r="F10" s="317" t="s">
        <v>1</v>
      </c>
      <c r="G10" s="318" t="s">
        <v>1</v>
      </c>
      <c r="H10" s="318" t="s">
        <v>1</v>
      </c>
      <c r="I10" s="318" t="s">
        <v>1</v>
      </c>
      <c r="J10" s="319"/>
      <c r="K10" s="314"/>
      <c r="L10" s="316"/>
    </row>
    <row r="11" spans="1:12" s="19" customFormat="1" ht="20.100000000000001" customHeight="1">
      <c r="A11" s="618">
        <v>1</v>
      </c>
      <c r="B11" s="349" t="s">
        <v>949</v>
      </c>
      <c r="C11" s="349" t="s">
        <v>824</v>
      </c>
      <c r="D11" s="349" t="s">
        <v>781</v>
      </c>
      <c r="E11" s="631">
        <v>200000</v>
      </c>
      <c r="F11" s="631">
        <v>200000</v>
      </c>
      <c r="G11" s="631">
        <v>200000</v>
      </c>
      <c r="H11" s="631">
        <v>200000</v>
      </c>
      <c r="I11" s="631">
        <v>200000</v>
      </c>
      <c r="J11" s="350" t="s">
        <v>66</v>
      </c>
      <c r="K11" s="351" t="s">
        <v>829</v>
      </c>
      <c r="L11" s="348" t="s">
        <v>47</v>
      </c>
    </row>
    <row r="12" spans="1:12" s="19" customFormat="1" ht="20.100000000000001" customHeight="1">
      <c r="A12" s="320"/>
      <c r="B12" s="353" t="s">
        <v>822</v>
      </c>
      <c r="C12" s="353" t="s">
        <v>825</v>
      </c>
      <c r="D12" s="353"/>
      <c r="E12" s="635"/>
      <c r="F12" s="635"/>
      <c r="G12" s="635"/>
      <c r="H12" s="635"/>
      <c r="I12" s="635"/>
      <c r="J12" s="354" t="s">
        <v>68</v>
      </c>
      <c r="K12" s="355" t="s">
        <v>828</v>
      </c>
      <c r="L12" s="352"/>
    </row>
    <row r="13" spans="1:12" s="19" customFormat="1" ht="20.100000000000001" customHeight="1">
      <c r="A13" s="278">
        <v>2</v>
      </c>
      <c r="B13" s="293" t="s">
        <v>950</v>
      </c>
      <c r="C13" s="297" t="s">
        <v>826</v>
      </c>
      <c r="D13" s="353" t="s">
        <v>781</v>
      </c>
      <c r="E13" s="633">
        <v>100000</v>
      </c>
      <c r="F13" s="633">
        <v>200000</v>
      </c>
      <c r="G13" s="633">
        <v>200000</v>
      </c>
      <c r="H13" s="633">
        <v>1000000</v>
      </c>
      <c r="I13" s="633">
        <v>1000000</v>
      </c>
      <c r="J13" s="357" t="s">
        <v>66</v>
      </c>
      <c r="K13" s="297" t="s">
        <v>52</v>
      </c>
      <c r="L13" s="352" t="s">
        <v>47</v>
      </c>
    </row>
    <row r="14" spans="1:12" s="19" customFormat="1" ht="20.100000000000001" customHeight="1">
      <c r="A14" s="278"/>
      <c r="B14" s="359" t="s">
        <v>951</v>
      </c>
      <c r="C14" s="297" t="s">
        <v>827</v>
      </c>
      <c r="D14" s="353"/>
      <c r="E14" s="633"/>
      <c r="F14" s="633"/>
      <c r="G14" s="634"/>
      <c r="H14" s="633"/>
      <c r="I14" s="633"/>
      <c r="J14" s="354" t="s">
        <v>67</v>
      </c>
      <c r="K14" s="297" t="s">
        <v>51</v>
      </c>
      <c r="L14" s="352"/>
    </row>
    <row r="15" spans="1:12" s="19" customFormat="1" ht="20.100000000000001" customHeight="1">
      <c r="A15" s="320">
        <v>3</v>
      </c>
      <c r="B15" s="359" t="s">
        <v>1022</v>
      </c>
      <c r="C15" s="353" t="s">
        <v>824</v>
      </c>
      <c r="D15" s="353" t="s">
        <v>967</v>
      </c>
      <c r="E15" s="635" t="s">
        <v>64</v>
      </c>
      <c r="F15" s="634">
        <v>200000</v>
      </c>
      <c r="G15" s="634">
        <v>1400000</v>
      </c>
      <c r="H15" s="634">
        <v>1400000</v>
      </c>
      <c r="I15" s="634">
        <v>1400000</v>
      </c>
      <c r="J15" s="357" t="s">
        <v>66</v>
      </c>
      <c r="K15" s="297" t="s">
        <v>52</v>
      </c>
      <c r="L15" s="352"/>
    </row>
    <row r="16" spans="1:12" s="19" customFormat="1" ht="20.100000000000001" customHeight="1">
      <c r="A16" s="619"/>
      <c r="B16" s="293" t="s">
        <v>1021</v>
      </c>
      <c r="C16" s="361" t="s">
        <v>691</v>
      </c>
      <c r="D16" s="385" t="s">
        <v>9</v>
      </c>
      <c r="E16" s="500"/>
      <c r="F16" s="500"/>
      <c r="G16" s="500"/>
      <c r="H16" s="500"/>
      <c r="I16" s="500"/>
      <c r="J16" s="354" t="s">
        <v>67</v>
      </c>
      <c r="K16" s="297" t="s">
        <v>820</v>
      </c>
      <c r="L16" s="363"/>
    </row>
    <row r="17" spans="1:12" s="19" customFormat="1" ht="20.100000000000001" customHeight="1">
      <c r="A17" s="619" t="s">
        <v>952</v>
      </c>
      <c r="B17" s="293" t="s">
        <v>1010</v>
      </c>
      <c r="C17" s="293" t="s">
        <v>824</v>
      </c>
      <c r="D17" s="353" t="s">
        <v>836</v>
      </c>
      <c r="E17" s="500" t="s">
        <v>64</v>
      </c>
      <c r="F17" s="634">
        <v>200000</v>
      </c>
      <c r="G17" s="634">
        <v>200000</v>
      </c>
      <c r="H17" s="634">
        <v>200000</v>
      </c>
      <c r="I17" s="634">
        <v>200000</v>
      </c>
      <c r="J17" s="357" t="s">
        <v>66</v>
      </c>
      <c r="K17" s="364" t="s">
        <v>832</v>
      </c>
      <c r="L17" s="352" t="s">
        <v>47</v>
      </c>
    </row>
    <row r="18" spans="1:12" s="19" customFormat="1" ht="20.100000000000001" customHeight="1">
      <c r="A18" s="320"/>
      <c r="B18" s="293" t="s">
        <v>953</v>
      </c>
      <c r="C18" s="293" t="s">
        <v>142</v>
      </c>
      <c r="D18" s="363" t="s">
        <v>9</v>
      </c>
      <c r="E18" s="500"/>
      <c r="F18" s="500"/>
      <c r="G18" s="636"/>
      <c r="H18" s="636"/>
      <c r="I18" s="636"/>
      <c r="J18" s="354" t="s">
        <v>67</v>
      </c>
      <c r="K18" s="364" t="s">
        <v>831</v>
      </c>
      <c r="L18" s="352"/>
    </row>
    <row r="19" spans="1:12" s="19" customFormat="1" ht="20.100000000000001" customHeight="1">
      <c r="A19" s="320">
        <v>5</v>
      </c>
      <c r="B19" s="293" t="s">
        <v>1024</v>
      </c>
      <c r="C19" s="293" t="s">
        <v>824</v>
      </c>
      <c r="D19" s="353" t="s">
        <v>975</v>
      </c>
      <c r="E19" s="500" t="s">
        <v>64</v>
      </c>
      <c r="F19" s="500">
        <v>800000</v>
      </c>
      <c r="G19" s="500">
        <v>800000</v>
      </c>
      <c r="H19" s="500">
        <v>800000</v>
      </c>
      <c r="I19" s="500">
        <v>800000</v>
      </c>
      <c r="J19" s="357" t="s">
        <v>66</v>
      </c>
      <c r="K19" s="364" t="s">
        <v>832</v>
      </c>
      <c r="L19" s="352" t="s">
        <v>47</v>
      </c>
    </row>
    <row r="20" spans="1:12" s="19" customFormat="1" ht="20.100000000000001" customHeight="1">
      <c r="A20" s="321"/>
      <c r="B20" s="366" t="s">
        <v>1023</v>
      </c>
      <c r="C20" s="366" t="s">
        <v>142</v>
      </c>
      <c r="D20" s="386"/>
      <c r="E20" s="574"/>
      <c r="F20" s="574"/>
      <c r="G20" s="637"/>
      <c r="H20" s="637"/>
      <c r="I20" s="637"/>
      <c r="J20" s="369" t="s">
        <v>67</v>
      </c>
      <c r="K20" s="366" t="s">
        <v>831</v>
      </c>
      <c r="L20" s="365"/>
    </row>
    <row r="21" spans="1:12" s="19" customFormat="1" ht="20.100000000000001" customHeight="1">
      <c r="A21" s="289"/>
      <c r="B21" s="324"/>
      <c r="C21" s="324"/>
      <c r="D21" s="326"/>
      <c r="E21" s="588">
        <f>SUM(E11:E20)</f>
        <v>300000</v>
      </c>
      <c r="F21" s="588">
        <f t="shared" ref="F21:I21" si="0">SUM(F11:F20)</f>
        <v>1600000</v>
      </c>
      <c r="G21" s="588">
        <f t="shared" si="0"/>
        <v>2800000</v>
      </c>
      <c r="H21" s="588">
        <f t="shared" si="0"/>
        <v>3600000</v>
      </c>
      <c r="I21" s="588">
        <f t="shared" si="0"/>
        <v>3600000</v>
      </c>
      <c r="J21" s="590">
        <f>SUM(E21:I21)</f>
        <v>11900000</v>
      </c>
      <c r="K21" s="622"/>
      <c r="L21" s="289"/>
    </row>
    <row r="22" spans="1:12" s="19" customFormat="1" ht="20.100000000000001" customHeight="1">
      <c r="A22" s="289"/>
      <c r="B22" s="324"/>
      <c r="C22" s="324"/>
      <c r="D22" s="326"/>
      <c r="E22" s="325"/>
      <c r="F22" s="325"/>
      <c r="G22" s="325"/>
      <c r="H22" s="325"/>
      <c r="I22" s="325"/>
      <c r="J22" s="326"/>
      <c r="K22" s="622"/>
      <c r="L22" s="289" t="s">
        <v>918</v>
      </c>
    </row>
    <row r="23" spans="1:12" s="19" customFormat="1" ht="20.100000000000001" customHeight="1">
      <c r="A23" s="289"/>
      <c r="B23" s="324"/>
      <c r="C23" s="324"/>
      <c r="D23" s="326"/>
      <c r="E23" s="325"/>
      <c r="F23" s="325"/>
      <c r="G23" s="325"/>
      <c r="H23" s="325"/>
      <c r="I23" s="325"/>
      <c r="J23" s="326"/>
      <c r="K23" s="622"/>
      <c r="L23" s="289"/>
    </row>
    <row r="24" spans="1:12" s="19" customFormat="1" ht="20.100000000000001" customHeight="1">
      <c r="A24" s="289"/>
      <c r="B24" s="324"/>
      <c r="C24" s="324"/>
      <c r="D24" s="326"/>
      <c r="E24" s="325"/>
      <c r="F24" s="325"/>
      <c r="G24" s="325"/>
      <c r="H24" s="325"/>
      <c r="I24" s="325"/>
      <c r="J24" s="326"/>
      <c r="K24" s="622"/>
      <c r="L24" s="289"/>
    </row>
    <row r="25" spans="1:12" s="19" customFormat="1" ht="20.100000000000001" customHeight="1">
      <c r="A25" s="289"/>
      <c r="B25" s="324"/>
      <c r="C25" s="324"/>
      <c r="D25" s="326"/>
      <c r="E25" s="325"/>
      <c r="F25" s="325"/>
      <c r="G25" s="325"/>
      <c r="H25" s="325"/>
      <c r="I25" s="325"/>
      <c r="J25" s="326"/>
      <c r="K25" s="622"/>
      <c r="L25" s="289"/>
    </row>
    <row r="26" spans="1:12" s="19" customFormat="1" ht="20.100000000000001" customHeight="1">
      <c r="A26" s="308"/>
      <c r="B26" s="547" t="s">
        <v>1013</v>
      </c>
      <c r="C26" s="324"/>
      <c r="D26" s="326"/>
      <c r="E26" s="324"/>
      <c r="F26" s="324"/>
      <c r="G26" s="324"/>
      <c r="H26" s="324"/>
      <c r="I26" s="324"/>
      <c r="J26" s="326"/>
      <c r="K26" s="324"/>
      <c r="L26" s="324" t="s">
        <v>945</v>
      </c>
    </row>
    <row r="27" spans="1:12" s="19" customFormat="1" ht="20.100000000000001" customHeight="1">
      <c r="A27" s="309"/>
      <c r="B27" s="309"/>
      <c r="C27" s="310"/>
      <c r="D27" s="398" t="s">
        <v>18</v>
      </c>
      <c r="E27" s="747" t="s">
        <v>28</v>
      </c>
      <c r="F27" s="748"/>
      <c r="G27" s="748"/>
      <c r="H27" s="748"/>
      <c r="I27" s="749"/>
      <c r="J27" s="593" t="s">
        <v>26</v>
      </c>
      <c r="K27" s="311" t="s">
        <v>29</v>
      </c>
      <c r="L27" s="313" t="s">
        <v>20</v>
      </c>
    </row>
    <row r="28" spans="1:12" s="17" customFormat="1" ht="20.100000000000001" customHeight="1">
      <c r="A28" s="314"/>
      <c r="B28" s="314" t="s">
        <v>25</v>
      </c>
      <c r="C28" s="315" t="s">
        <v>16</v>
      </c>
      <c r="D28" s="399" t="s">
        <v>817</v>
      </c>
      <c r="E28" s="311">
        <v>2561</v>
      </c>
      <c r="F28" s="311">
        <v>2562</v>
      </c>
      <c r="G28" s="311">
        <v>2563</v>
      </c>
      <c r="H28" s="311">
        <v>2564</v>
      </c>
      <c r="I28" s="311">
        <v>2565</v>
      </c>
      <c r="J28" s="314" t="s">
        <v>27</v>
      </c>
      <c r="K28" s="314" t="s">
        <v>22</v>
      </c>
      <c r="L28" s="316" t="s">
        <v>23</v>
      </c>
    </row>
    <row r="29" spans="1:12" s="17" customFormat="1" ht="20.100000000000001" customHeight="1">
      <c r="A29" s="327"/>
      <c r="B29" s="327"/>
      <c r="C29" s="328"/>
      <c r="D29" s="436"/>
      <c r="E29" s="329" t="s">
        <v>1</v>
      </c>
      <c r="F29" s="329" t="s">
        <v>1</v>
      </c>
      <c r="G29" s="318" t="s">
        <v>1</v>
      </c>
      <c r="H29" s="318"/>
      <c r="I29" s="318"/>
      <c r="J29" s="318"/>
      <c r="K29" s="327"/>
      <c r="L29" s="330"/>
    </row>
    <row r="30" spans="1:12" s="17" customFormat="1" ht="20.100000000000001" customHeight="1">
      <c r="A30" s="320">
        <v>6</v>
      </c>
      <c r="B30" s="353" t="s">
        <v>954</v>
      </c>
      <c r="C30" s="293" t="s">
        <v>824</v>
      </c>
      <c r="D30" s="353" t="s">
        <v>781</v>
      </c>
      <c r="E30" s="638">
        <v>250000</v>
      </c>
      <c r="F30" s="639">
        <v>2500000</v>
      </c>
      <c r="G30" s="633">
        <v>200000</v>
      </c>
      <c r="H30" s="633">
        <v>200000</v>
      </c>
      <c r="I30" s="633">
        <v>200000</v>
      </c>
      <c r="J30" s="357" t="s">
        <v>66</v>
      </c>
      <c r="K30" s="297" t="s">
        <v>52</v>
      </c>
      <c r="L30" s="352" t="s">
        <v>47</v>
      </c>
    </row>
    <row r="31" spans="1:12" s="17" customFormat="1" ht="20.100000000000001" customHeight="1">
      <c r="A31" s="320"/>
      <c r="B31" s="353"/>
      <c r="C31" s="353" t="s">
        <v>142</v>
      </c>
      <c r="D31" s="388"/>
      <c r="E31" s="640"/>
      <c r="F31" s="640"/>
      <c r="G31" s="641"/>
      <c r="H31" s="641"/>
      <c r="I31" s="641"/>
      <c r="J31" s="354" t="s">
        <v>68</v>
      </c>
      <c r="K31" s="293" t="s">
        <v>51</v>
      </c>
      <c r="L31" s="352" t="s">
        <v>468</v>
      </c>
    </row>
    <row r="32" spans="1:12" s="17" customFormat="1" ht="20.100000000000001" customHeight="1">
      <c r="A32" s="314">
        <v>7</v>
      </c>
      <c r="B32" s="353" t="s">
        <v>968</v>
      </c>
      <c r="C32" s="361" t="s">
        <v>821</v>
      </c>
      <c r="D32" s="353" t="s">
        <v>974</v>
      </c>
      <c r="E32" s="640" t="s">
        <v>64</v>
      </c>
      <c r="F32" s="640" t="s">
        <v>64</v>
      </c>
      <c r="G32" s="642">
        <v>400000</v>
      </c>
      <c r="H32" s="642">
        <v>400000</v>
      </c>
      <c r="I32" s="642">
        <v>400000</v>
      </c>
      <c r="J32" s="576" t="s">
        <v>122</v>
      </c>
      <c r="K32" s="352" t="s">
        <v>955</v>
      </c>
      <c r="L32" s="344" t="s">
        <v>47</v>
      </c>
    </row>
    <row r="33" spans="1:12" s="17" customFormat="1" ht="20.100000000000001" customHeight="1">
      <c r="A33" s="314"/>
      <c r="B33" s="353" t="s">
        <v>969</v>
      </c>
      <c r="C33" s="361"/>
      <c r="D33" s="353"/>
      <c r="E33" s="643"/>
      <c r="F33" s="640"/>
      <c r="G33" s="642"/>
      <c r="H33" s="642"/>
      <c r="I33" s="642"/>
      <c r="J33" s="576"/>
      <c r="K33" s="379"/>
      <c r="L33" s="344"/>
    </row>
    <row r="34" spans="1:12" s="17" customFormat="1" ht="20.100000000000001" customHeight="1">
      <c r="A34" s="278">
        <v>8</v>
      </c>
      <c r="B34" s="358" t="s">
        <v>956</v>
      </c>
      <c r="C34" s="361" t="s">
        <v>958</v>
      </c>
      <c r="D34" s="353" t="s">
        <v>781</v>
      </c>
      <c r="E34" s="644">
        <v>500000</v>
      </c>
      <c r="F34" s="633">
        <v>1000000</v>
      </c>
      <c r="G34" s="633">
        <v>200000</v>
      </c>
      <c r="H34" s="633">
        <v>200000</v>
      </c>
      <c r="I34" s="633">
        <v>200000</v>
      </c>
      <c r="J34" s="357" t="s">
        <v>66</v>
      </c>
      <c r="K34" s="297" t="s">
        <v>962</v>
      </c>
      <c r="L34" s="352" t="s">
        <v>47</v>
      </c>
    </row>
    <row r="35" spans="1:12" s="17" customFormat="1" ht="20.100000000000001" customHeight="1">
      <c r="A35" s="278"/>
      <c r="B35" s="353" t="s">
        <v>959</v>
      </c>
      <c r="C35" s="293" t="s">
        <v>957</v>
      </c>
      <c r="D35" s="353"/>
      <c r="E35" s="633"/>
      <c r="F35" s="633"/>
      <c r="G35" s="633"/>
      <c r="H35" s="633"/>
      <c r="I35" s="633"/>
      <c r="J35" s="354" t="s">
        <v>67</v>
      </c>
      <c r="K35" s="297" t="s">
        <v>51</v>
      </c>
      <c r="L35" s="352"/>
    </row>
    <row r="36" spans="1:12" s="17" customFormat="1" ht="20.100000000000001" customHeight="1">
      <c r="A36" s="278">
        <v>9</v>
      </c>
      <c r="B36" s="293" t="s">
        <v>960</v>
      </c>
      <c r="C36" s="293" t="s">
        <v>54</v>
      </c>
      <c r="D36" s="353" t="s">
        <v>781</v>
      </c>
      <c r="E36" s="500">
        <v>200000</v>
      </c>
      <c r="F36" s="500">
        <v>2000000</v>
      </c>
      <c r="G36" s="500">
        <v>2000000</v>
      </c>
      <c r="H36" s="500">
        <v>2000000</v>
      </c>
      <c r="I36" s="500">
        <v>2000000</v>
      </c>
      <c r="J36" s="357" t="s">
        <v>66</v>
      </c>
      <c r="K36" s="293" t="s">
        <v>57</v>
      </c>
      <c r="L36" s="291" t="s">
        <v>47</v>
      </c>
    </row>
    <row r="37" spans="1:12" s="17" customFormat="1" ht="20.100000000000001" customHeight="1">
      <c r="A37" s="280"/>
      <c r="B37" s="293" t="s">
        <v>961</v>
      </c>
      <c r="C37" s="293" t="s">
        <v>9</v>
      </c>
      <c r="D37" s="363"/>
      <c r="E37" s="636"/>
      <c r="F37" s="500"/>
      <c r="G37" s="598"/>
      <c r="H37" s="598"/>
      <c r="I37" s="598"/>
      <c r="J37" s="354" t="s">
        <v>67</v>
      </c>
      <c r="K37" s="293" t="s">
        <v>58</v>
      </c>
      <c r="L37" s="302"/>
    </row>
    <row r="38" spans="1:12" s="17" customFormat="1" ht="20.100000000000001" customHeight="1">
      <c r="A38" s="280">
        <v>10</v>
      </c>
      <c r="B38" s="293" t="s">
        <v>963</v>
      </c>
      <c r="C38" s="293" t="s">
        <v>964</v>
      </c>
      <c r="D38" s="363" t="s">
        <v>974</v>
      </c>
      <c r="E38" s="502">
        <v>200000</v>
      </c>
      <c r="F38" s="500">
        <v>2000000</v>
      </c>
      <c r="G38" s="671">
        <v>400000</v>
      </c>
      <c r="H38" s="671">
        <v>400000</v>
      </c>
      <c r="I38" s="671">
        <v>400000</v>
      </c>
      <c r="J38" s="357" t="s">
        <v>66</v>
      </c>
      <c r="K38" s="293" t="s">
        <v>964</v>
      </c>
      <c r="L38" s="381" t="s">
        <v>47</v>
      </c>
    </row>
    <row r="39" spans="1:12" s="17" customFormat="1" ht="20.100000000000001" customHeight="1">
      <c r="A39" s="280"/>
      <c r="B39" s="293" t="s">
        <v>966</v>
      </c>
      <c r="C39" s="293" t="s">
        <v>965</v>
      </c>
      <c r="D39" s="363"/>
      <c r="E39" s="598"/>
      <c r="F39" s="500"/>
      <c r="G39" s="672"/>
      <c r="H39" s="672"/>
      <c r="I39" s="672"/>
      <c r="J39" s="354" t="s">
        <v>68</v>
      </c>
      <c r="K39" s="293" t="s">
        <v>965</v>
      </c>
      <c r="L39" s="302"/>
    </row>
    <row r="40" spans="1:12" s="17" customFormat="1" ht="20.100000000000001" customHeight="1">
      <c r="A40" s="280">
        <v>11</v>
      </c>
      <c r="B40" s="293" t="s">
        <v>970</v>
      </c>
      <c r="C40" s="293" t="s">
        <v>972</v>
      </c>
      <c r="D40" s="363" t="s">
        <v>974</v>
      </c>
      <c r="E40" s="598">
        <v>200000</v>
      </c>
      <c r="F40" s="598">
        <v>200000</v>
      </c>
      <c r="G40" s="598">
        <v>200000</v>
      </c>
      <c r="H40" s="598">
        <v>200000</v>
      </c>
      <c r="I40" s="598">
        <v>200000</v>
      </c>
      <c r="J40" s="354"/>
      <c r="K40" s="293"/>
      <c r="L40" s="302"/>
    </row>
    <row r="41" spans="1:12" s="17" customFormat="1" ht="20.100000000000001" customHeight="1">
      <c r="A41" s="322"/>
      <c r="B41" s="366" t="s">
        <v>971</v>
      </c>
      <c r="C41" s="366" t="s">
        <v>973</v>
      </c>
      <c r="D41" s="386"/>
      <c r="E41" s="602"/>
      <c r="F41" s="574"/>
      <c r="G41" s="673"/>
      <c r="H41" s="673"/>
      <c r="I41" s="673"/>
      <c r="J41" s="369"/>
      <c r="K41" s="366"/>
      <c r="L41" s="303"/>
    </row>
    <row r="42" spans="1:12" s="19" customFormat="1" ht="20.100000000000001" customHeight="1">
      <c r="A42" s="324"/>
      <c r="B42" s="324"/>
      <c r="C42" s="324"/>
      <c r="D42" s="580"/>
      <c r="E42" s="646">
        <f>SUM(E30:E41)</f>
        <v>1350000</v>
      </c>
      <c r="F42" s="646">
        <f t="shared" ref="F42:I42" si="1">SUM(F30:F41)</f>
        <v>7700000</v>
      </c>
      <c r="G42" s="646">
        <f t="shared" si="1"/>
        <v>3400000</v>
      </c>
      <c r="H42" s="646">
        <f t="shared" si="1"/>
        <v>3400000</v>
      </c>
      <c r="I42" s="646">
        <f t="shared" si="1"/>
        <v>3400000</v>
      </c>
      <c r="J42" s="623">
        <f>SUM(E42:I42)</f>
        <v>19250000</v>
      </c>
      <c r="K42" s="324"/>
      <c r="L42" s="289" t="s">
        <v>919</v>
      </c>
    </row>
    <row r="43" spans="1:12" s="19" customFormat="1" ht="20.100000000000001" customHeight="1">
      <c r="A43" s="324"/>
      <c r="B43" s="324"/>
      <c r="C43" s="324"/>
      <c r="D43" s="580"/>
      <c r="E43" s="646"/>
      <c r="F43" s="646"/>
      <c r="G43" s="646"/>
      <c r="H43" s="646"/>
      <c r="I43" s="646"/>
      <c r="J43" s="623"/>
      <c r="K43" s="324"/>
      <c r="L43" s="289"/>
    </row>
    <row r="44" spans="1:12" s="19" customFormat="1" ht="20.100000000000001" customHeight="1">
      <c r="A44" s="324"/>
      <c r="B44" s="324"/>
      <c r="C44" s="324"/>
      <c r="D44" s="580"/>
      <c r="E44" s="646"/>
      <c r="F44" s="646"/>
      <c r="G44" s="646"/>
      <c r="H44" s="646"/>
      <c r="I44" s="646"/>
      <c r="J44" s="623"/>
      <c r="K44" s="324"/>
      <c r="L44" s="289"/>
    </row>
    <row r="45" spans="1:12" s="19" customFormat="1" ht="20.100000000000001" customHeight="1">
      <c r="A45" s="324"/>
      <c r="B45" s="324"/>
      <c r="C45" s="324"/>
      <c r="D45" s="580"/>
      <c r="E45" s="646"/>
      <c r="F45" s="646"/>
      <c r="G45" s="646"/>
      <c r="H45" s="646"/>
      <c r="I45" s="646"/>
      <c r="J45" s="623"/>
      <c r="K45" s="324"/>
      <c r="L45" s="289"/>
    </row>
    <row r="46" spans="1:12" s="19" customFormat="1" ht="20.100000000000001" customHeight="1">
      <c r="A46" s="324"/>
      <c r="B46" s="324"/>
      <c r="C46" s="324"/>
      <c r="D46" s="580"/>
      <c r="E46" s="646"/>
      <c r="F46" s="646"/>
      <c r="G46" s="646"/>
      <c r="H46" s="646"/>
      <c r="I46" s="646"/>
      <c r="J46" s="623"/>
      <c r="K46" s="324"/>
      <c r="L46" s="289"/>
    </row>
    <row r="47" spans="1:12" s="19" customFormat="1" ht="19.5" customHeight="1">
      <c r="B47" s="68" t="s">
        <v>1014</v>
      </c>
      <c r="C47" s="24"/>
      <c r="D47" s="45"/>
      <c r="E47" s="24"/>
      <c r="F47" s="24"/>
      <c r="G47" s="24"/>
      <c r="H47" s="24"/>
      <c r="I47" s="24"/>
      <c r="J47" s="45"/>
      <c r="K47" s="24"/>
      <c r="L47" s="324" t="s">
        <v>947</v>
      </c>
    </row>
    <row r="48" spans="1:12" s="19" customFormat="1" ht="19.5" customHeight="1">
      <c r="A48" s="309"/>
      <c r="B48" s="309"/>
      <c r="C48" s="310"/>
      <c r="D48" s="398" t="s">
        <v>18</v>
      </c>
      <c r="E48" s="747" t="s">
        <v>28</v>
      </c>
      <c r="F48" s="748"/>
      <c r="G48" s="748"/>
      <c r="H48" s="748"/>
      <c r="I48" s="749"/>
      <c r="J48" s="593" t="s">
        <v>26</v>
      </c>
      <c r="K48" s="311" t="s">
        <v>29</v>
      </c>
      <c r="L48" s="313" t="s">
        <v>20</v>
      </c>
    </row>
    <row r="49" spans="1:12" s="19" customFormat="1" ht="19.5" customHeight="1">
      <c r="A49" s="314"/>
      <c r="B49" s="314" t="s">
        <v>25</v>
      </c>
      <c r="C49" s="315" t="s">
        <v>16</v>
      </c>
      <c r="D49" s="399" t="s">
        <v>21</v>
      </c>
      <c r="E49" s="311">
        <v>2561</v>
      </c>
      <c r="F49" s="311">
        <v>2562</v>
      </c>
      <c r="G49" s="311">
        <v>2563</v>
      </c>
      <c r="H49" s="311">
        <v>2564</v>
      </c>
      <c r="I49" s="311">
        <v>2565</v>
      </c>
      <c r="J49" s="314" t="s">
        <v>27</v>
      </c>
      <c r="K49" s="314" t="s">
        <v>22</v>
      </c>
      <c r="L49" s="316" t="s">
        <v>23</v>
      </c>
    </row>
    <row r="50" spans="1:12" s="19" customFormat="1" ht="19.5" customHeight="1">
      <c r="A50" s="327"/>
      <c r="B50" s="327"/>
      <c r="C50" s="328"/>
      <c r="D50" s="436"/>
      <c r="E50" s="329" t="s">
        <v>1</v>
      </c>
      <c r="F50" s="329" t="s">
        <v>1</v>
      </c>
      <c r="G50" s="318" t="s">
        <v>1</v>
      </c>
      <c r="H50" s="311" t="s">
        <v>1</v>
      </c>
      <c r="I50" s="318" t="s">
        <v>1</v>
      </c>
      <c r="J50" s="318"/>
      <c r="K50" s="327"/>
      <c r="L50" s="330"/>
    </row>
    <row r="51" spans="1:12" s="19" customFormat="1" ht="19.5" customHeight="1">
      <c r="A51" s="280">
        <v>12</v>
      </c>
      <c r="B51" s="293" t="s">
        <v>976</v>
      </c>
      <c r="C51" s="293" t="s">
        <v>54</v>
      </c>
      <c r="D51" s="363" t="s">
        <v>974</v>
      </c>
      <c r="E51" s="610">
        <v>200000</v>
      </c>
      <c r="F51" s="610">
        <v>2000000</v>
      </c>
      <c r="G51" s="610">
        <v>4000000</v>
      </c>
      <c r="H51" s="610">
        <v>4000000</v>
      </c>
      <c r="I51" s="610">
        <v>4000000</v>
      </c>
      <c r="J51" s="413" t="s">
        <v>122</v>
      </c>
      <c r="K51" s="293" t="s">
        <v>57</v>
      </c>
      <c r="L51" s="291" t="s">
        <v>47</v>
      </c>
    </row>
    <row r="52" spans="1:12" s="19" customFormat="1" ht="15" customHeight="1">
      <c r="A52" s="280"/>
      <c r="B52" s="293" t="s">
        <v>981</v>
      </c>
      <c r="C52" s="293"/>
      <c r="D52" s="363"/>
      <c r="E52" s="610"/>
      <c r="F52" s="610"/>
      <c r="G52" s="610"/>
      <c r="H52" s="610"/>
      <c r="I52" s="610"/>
      <c r="J52" s="413"/>
      <c r="K52" s="293"/>
      <c r="L52" s="291"/>
    </row>
    <row r="53" spans="1:12" s="19" customFormat="1" ht="20.25" customHeight="1">
      <c r="A53" s="624">
        <v>13</v>
      </c>
      <c r="B53" s="293" t="s">
        <v>982</v>
      </c>
      <c r="C53" s="361" t="s">
        <v>821</v>
      </c>
      <c r="D53" s="353" t="s">
        <v>135</v>
      </c>
      <c r="E53" s="500" t="s">
        <v>64</v>
      </c>
      <c r="F53" s="500">
        <v>3000000</v>
      </c>
      <c r="G53" s="500" t="s">
        <v>64</v>
      </c>
      <c r="H53" s="500">
        <v>3000000</v>
      </c>
      <c r="I53" s="500">
        <v>3000000</v>
      </c>
      <c r="J53" s="357" t="s">
        <v>66</v>
      </c>
      <c r="K53" s="371" t="s">
        <v>833</v>
      </c>
      <c r="L53" s="291" t="s">
        <v>47</v>
      </c>
    </row>
    <row r="54" spans="1:12" s="17" customFormat="1" ht="18" customHeight="1">
      <c r="A54" s="620"/>
      <c r="B54" s="363" t="s">
        <v>983</v>
      </c>
      <c r="C54" s="293" t="s">
        <v>820</v>
      </c>
      <c r="D54" s="363" t="s">
        <v>9</v>
      </c>
      <c r="E54" s="645"/>
      <c r="F54" s="500"/>
      <c r="G54" s="598"/>
      <c r="H54" s="598"/>
      <c r="I54" s="598"/>
      <c r="J54" s="354" t="s">
        <v>67</v>
      </c>
      <c r="K54" s="293" t="s">
        <v>820</v>
      </c>
      <c r="L54" s="291" t="s">
        <v>9</v>
      </c>
    </row>
    <row r="55" spans="1:12" s="17" customFormat="1" ht="18" customHeight="1">
      <c r="A55" s="620" t="s">
        <v>984</v>
      </c>
      <c r="B55" s="293" t="s">
        <v>794</v>
      </c>
      <c r="C55" s="361" t="s">
        <v>823</v>
      </c>
      <c r="D55" s="353" t="s">
        <v>109</v>
      </c>
      <c r="E55" s="502">
        <v>200000</v>
      </c>
      <c r="F55" s="500">
        <v>2000000</v>
      </c>
      <c r="G55" s="500" t="s">
        <v>64</v>
      </c>
      <c r="H55" s="500">
        <v>2000000</v>
      </c>
      <c r="I55" s="500">
        <v>2000000</v>
      </c>
      <c r="J55" s="357" t="s">
        <v>66</v>
      </c>
      <c r="K55" s="297" t="s">
        <v>830</v>
      </c>
      <c r="L55" s="291" t="s">
        <v>47</v>
      </c>
    </row>
    <row r="56" spans="1:12" s="17" customFormat="1" ht="20.100000000000001" customHeight="1">
      <c r="A56" s="620"/>
      <c r="B56" s="293" t="s">
        <v>795</v>
      </c>
      <c r="C56" s="293" t="s">
        <v>820</v>
      </c>
      <c r="D56" s="363"/>
      <c r="E56" s="645"/>
      <c r="F56" s="500"/>
      <c r="G56" s="500"/>
      <c r="H56" s="500"/>
      <c r="I56" s="500"/>
      <c r="J56" s="354" t="s">
        <v>67</v>
      </c>
      <c r="K56" s="293" t="s">
        <v>820</v>
      </c>
      <c r="L56" s="291"/>
    </row>
    <row r="57" spans="1:12" s="17" customFormat="1" ht="20.100000000000001" customHeight="1">
      <c r="A57" s="620" t="s">
        <v>783</v>
      </c>
      <c r="B57" s="293" t="s">
        <v>414</v>
      </c>
      <c r="C57" s="361" t="s">
        <v>821</v>
      </c>
      <c r="D57" s="353" t="s">
        <v>135</v>
      </c>
      <c r="E57" s="502">
        <v>200000</v>
      </c>
      <c r="F57" s="500">
        <v>2000000</v>
      </c>
      <c r="G57" s="500" t="s">
        <v>64</v>
      </c>
      <c r="H57" s="500">
        <v>2000000</v>
      </c>
      <c r="I57" s="500">
        <v>2000000</v>
      </c>
      <c r="J57" s="363" t="s">
        <v>66</v>
      </c>
      <c r="K57" s="297" t="s">
        <v>830</v>
      </c>
      <c r="L57" s="291" t="s">
        <v>47</v>
      </c>
    </row>
    <row r="58" spans="1:12" s="17" customFormat="1" ht="20.100000000000001" customHeight="1">
      <c r="A58" s="620"/>
      <c r="B58" s="293" t="s">
        <v>461</v>
      </c>
      <c r="C58" s="293" t="s">
        <v>820</v>
      </c>
      <c r="D58" s="363"/>
      <c r="E58" s="645"/>
      <c r="F58" s="500"/>
      <c r="G58" s="500"/>
      <c r="H58" s="500"/>
      <c r="I58" s="500"/>
      <c r="J58" s="354" t="s">
        <v>67</v>
      </c>
      <c r="K58" s="293" t="s">
        <v>820</v>
      </c>
      <c r="L58" s="291"/>
    </row>
    <row r="59" spans="1:12" s="17" customFormat="1" ht="20.100000000000001" customHeight="1">
      <c r="A59" s="320">
        <v>16</v>
      </c>
      <c r="B59" s="352" t="s">
        <v>419</v>
      </c>
      <c r="C59" s="361" t="s">
        <v>821</v>
      </c>
      <c r="D59" s="353" t="s">
        <v>834</v>
      </c>
      <c r="E59" s="647">
        <v>200000</v>
      </c>
      <c r="F59" s="647">
        <v>2000000</v>
      </c>
      <c r="G59" s="642" t="s">
        <v>64</v>
      </c>
      <c r="H59" s="642">
        <v>2000000</v>
      </c>
      <c r="I59" s="642">
        <v>2000000</v>
      </c>
      <c r="J59" s="363" t="s">
        <v>66</v>
      </c>
      <c r="K59" s="371" t="s">
        <v>830</v>
      </c>
      <c r="L59" s="291" t="s">
        <v>47</v>
      </c>
    </row>
    <row r="60" spans="1:12" s="17" customFormat="1" ht="20.100000000000001" customHeight="1">
      <c r="A60" s="320"/>
      <c r="B60" s="353" t="s">
        <v>784</v>
      </c>
      <c r="C60" s="379" t="s">
        <v>820</v>
      </c>
      <c r="D60" s="387"/>
      <c r="E60" s="640"/>
      <c r="F60" s="641"/>
      <c r="G60" s="641"/>
      <c r="H60" s="641"/>
      <c r="I60" s="641"/>
      <c r="J60" s="354" t="s">
        <v>67</v>
      </c>
      <c r="K60" s="293" t="s">
        <v>820</v>
      </c>
      <c r="L60" s="291"/>
    </row>
    <row r="61" spans="1:12" s="17" customFormat="1" ht="20.100000000000001" customHeight="1">
      <c r="A61" s="314"/>
      <c r="B61" s="342"/>
      <c r="C61" s="379"/>
      <c r="D61" s="387"/>
      <c r="E61" s="643"/>
      <c r="F61" s="641"/>
      <c r="G61" s="641"/>
      <c r="H61" s="641"/>
      <c r="I61" s="641"/>
      <c r="J61" s="418"/>
      <c r="K61" s="342"/>
      <c r="L61" s="379"/>
    </row>
    <row r="62" spans="1:12" s="17" customFormat="1" ht="20.100000000000001" customHeight="1">
      <c r="A62" s="624">
        <v>17</v>
      </c>
      <c r="B62" s="293" t="s">
        <v>464</v>
      </c>
      <c r="C62" s="361" t="s">
        <v>821</v>
      </c>
      <c r="D62" s="353" t="s">
        <v>109</v>
      </c>
      <c r="E62" s="648">
        <v>200000</v>
      </c>
      <c r="F62" s="648">
        <v>2000000</v>
      </c>
      <c r="G62" s="648" t="s">
        <v>64</v>
      </c>
      <c r="H62" s="648">
        <v>2000000</v>
      </c>
      <c r="I62" s="648">
        <v>2000000</v>
      </c>
      <c r="J62" s="363" t="s">
        <v>66</v>
      </c>
      <c r="K62" s="297" t="s">
        <v>830</v>
      </c>
      <c r="L62" s="291" t="s">
        <v>47</v>
      </c>
    </row>
    <row r="63" spans="1:12" s="17" customFormat="1" ht="20.100000000000001" customHeight="1">
      <c r="A63" s="620"/>
      <c r="B63" s="363" t="s">
        <v>987</v>
      </c>
      <c r="C63" s="380" t="s">
        <v>820</v>
      </c>
      <c r="D63" s="363" t="s">
        <v>9</v>
      </c>
      <c r="E63" s="645"/>
      <c r="F63" s="598"/>
      <c r="G63" s="598"/>
      <c r="H63" s="598"/>
      <c r="I63" s="598"/>
      <c r="J63" s="354" t="s">
        <v>67</v>
      </c>
      <c r="K63" s="293" t="s">
        <v>820</v>
      </c>
      <c r="L63" s="291"/>
    </row>
    <row r="64" spans="1:12" s="17" customFormat="1" ht="20.100000000000001" customHeight="1">
      <c r="A64" s="620" t="s">
        <v>1026</v>
      </c>
      <c r="B64" s="363" t="s">
        <v>1025</v>
      </c>
      <c r="C64" s="361" t="s">
        <v>821</v>
      </c>
      <c r="D64" s="363" t="s">
        <v>781</v>
      </c>
      <c r="E64" s="610">
        <v>1300000</v>
      </c>
      <c r="F64" s="610">
        <v>1300000</v>
      </c>
      <c r="G64" s="502" t="s">
        <v>64</v>
      </c>
      <c r="H64" s="610">
        <v>1300000</v>
      </c>
      <c r="I64" s="610">
        <v>1300000</v>
      </c>
      <c r="J64" s="354" t="s">
        <v>122</v>
      </c>
      <c r="K64" s="371" t="s">
        <v>830</v>
      </c>
      <c r="L64" s="291" t="s">
        <v>47</v>
      </c>
    </row>
    <row r="65" spans="1:12" s="17" customFormat="1" ht="20.100000000000001" customHeight="1">
      <c r="A65" s="621"/>
      <c r="B65" s="366"/>
      <c r="C65" s="394" t="s">
        <v>820</v>
      </c>
      <c r="D65" s="386" t="s">
        <v>9</v>
      </c>
      <c r="E65" s="649"/>
      <c r="F65" s="574"/>
      <c r="G65" s="602"/>
      <c r="H65" s="602"/>
      <c r="I65" s="602"/>
      <c r="J65" s="386"/>
      <c r="K65" s="370" t="s">
        <v>820</v>
      </c>
      <c r="L65" s="395"/>
    </row>
    <row r="66" spans="1:12" s="17" customFormat="1" ht="20.100000000000001" customHeight="1">
      <c r="A66" s="289"/>
      <c r="B66" s="419"/>
      <c r="C66" s="371"/>
      <c r="D66" s="373"/>
      <c r="E66" s="650">
        <f>SUM(E51:E65)</f>
        <v>2300000</v>
      </c>
      <c r="F66" s="650">
        <f t="shared" ref="F66:I66" si="2">SUM(F51:F65)</f>
        <v>14300000</v>
      </c>
      <c r="G66" s="650">
        <f t="shared" si="2"/>
        <v>4000000</v>
      </c>
      <c r="H66" s="650">
        <f t="shared" si="2"/>
        <v>16300000</v>
      </c>
      <c r="I66" s="650">
        <f t="shared" si="2"/>
        <v>16300000</v>
      </c>
      <c r="J66" s="420">
        <f>SUM(E66:I66)</f>
        <v>53200000</v>
      </c>
      <c r="K66" s="371"/>
      <c r="L66" s="301" t="s">
        <v>985</v>
      </c>
    </row>
    <row r="67" spans="1:12" s="17" customFormat="1" ht="20.100000000000001" customHeight="1">
      <c r="A67" s="289"/>
      <c r="B67" s="419"/>
      <c r="C67" s="371"/>
      <c r="D67" s="373"/>
      <c r="E67" s="650"/>
      <c r="F67" s="650"/>
      <c r="G67" s="650"/>
      <c r="H67" s="650"/>
      <c r="I67" s="650"/>
      <c r="J67" s="420"/>
      <c r="K67" s="371"/>
      <c r="L67" s="301"/>
    </row>
    <row r="68" spans="1:12" s="17" customFormat="1" ht="20.100000000000001" customHeight="1">
      <c r="A68" s="289"/>
      <c r="B68" s="419"/>
      <c r="C68" s="371"/>
      <c r="D68" s="373"/>
      <c r="E68" s="650"/>
      <c r="F68" s="650"/>
      <c r="G68" s="650"/>
      <c r="H68" s="650"/>
      <c r="I68" s="650"/>
      <c r="J68" s="420"/>
      <c r="K68" s="371"/>
      <c r="L68" s="301"/>
    </row>
    <row r="69" spans="1:12" s="17" customFormat="1" ht="20.100000000000001" customHeight="1">
      <c r="A69" s="308"/>
      <c r="B69" s="547" t="s">
        <v>916</v>
      </c>
      <c r="C69" s="324"/>
      <c r="D69" s="326"/>
      <c r="E69" s="324"/>
      <c r="F69" s="324"/>
      <c r="G69" s="324"/>
      <c r="H69" s="324"/>
      <c r="I69" s="324"/>
      <c r="J69" s="326"/>
      <c r="K69" s="324"/>
      <c r="L69" s="403" t="s">
        <v>945</v>
      </c>
    </row>
    <row r="70" spans="1:12" s="17" customFormat="1" ht="20.100000000000001" customHeight="1">
      <c r="A70" s="309"/>
      <c r="B70" s="309"/>
      <c r="C70" s="310"/>
      <c r="D70" s="398" t="s">
        <v>18</v>
      </c>
      <c r="E70" s="747" t="s">
        <v>28</v>
      </c>
      <c r="F70" s="748"/>
      <c r="G70" s="748"/>
      <c r="H70" s="748"/>
      <c r="I70" s="749"/>
      <c r="J70" s="593" t="s">
        <v>26</v>
      </c>
      <c r="K70" s="311" t="s">
        <v>29</v>
      </c>
      <c r="L70" s="313" t="s">
        <v>20</v>
      </c>
    </row>
    <row r="71" spans="1:12" s="17" customFormat="1" ht="20.100000000000001" customHeight="1">
      <c r="A71" s="314"/>
      <c r="B71" s="314" t="s">
        <v>25</v>
      </c>
      <c r="C71" s="315" t="s">
        <v>16</v>
      </c>
      <c r="D71" s="389" t="s">
        <v>21</v>
      </c>
      <c r="E71" s="311">
        <v>2561</v>
      </c>
      <c r="F71" s="311">
        <v>2562</v>
      </c>
      <c r="G71" s="311">
        <v>2563</v>
      </c>
      <c r="H71" s="311">
        <v>2564</v>
      </c>
      <c r="I71" s="311">
        <v>2565</v>
      </c>
      <c r="J71" s="314" t="s">
        <v>27</v>
      </c>
      <c r="K71" s="314" t="s">
        <v>22</v>
      </c>
      <c r="L71" s="316" t="s">
        <v>23</v>
      </c>
    </row>
    <row r="72" spans="1:12" s="17" customFormat="1" ht="20.100000000000001" customHeight="1">
      <c r="A72" s="327"/>
      <c r="B72" s="327"/>
      <c r="C72" s="328"/>
      <c r="D72" s="651"/>
      <c r="E72" s="329" t="s">
        <v>1</v>
      </c>
      <c r="F72" s="329" t="s">
        <v>1</v>
      </c>
      <c r="G72" s="318" t="s">
        <v>1</v>
      </c>
      <c r="H72" s="318" t="s">
        <v>1</v>
      </c>
      <c r="I72" s="318" t="s">
        <v>1</v>
      </c>
      <c r="J72" s="318"/>
      <c r="K72" s="327"/>
      <c r="L72" s="330"/>
    </row>
    <row r="73" spans="1:12" s="24" customFormat="1" ht="20.100000000000001" customHeight="1">
      <c r="A73" s="280">
        <v>19</v>
      </c>
      <c r="B73" s="293" t="s">
        <v>844</v>
      </c>
      <c r="C73" s="380" t="s">
        <v>841</v>
      </c>
      <c r="D73" s="353" t="s">
        <v>109</v>
      </c>
      <c r="E73" s="500">
        <v>1000000</v>
      </c>
      <c r="F73" s="500">
        <v>1000000</v>
      </c>
      <c r="G73" s="500" t="s">
        <v>64</v>
      </c>
      <c r="H73" s="500">
        <v>1000000</v>
      </c>
      <c r="I73" s="500">
        <v>1000000</v>
      </c>
      <c r="J73" s="363" t="s">
        <v>66</v>
      </c>
      <c r="K73" s="293" t="s">
        <v>786</v>
      </c>
      <c r="L73" s="291" t="s">
        <v>47</v>
      </c>
    </row>
    <row r="74" spans="1:12" s="24" customFormat="1" ht="20.100000000000001" customHeight="1">
      <c r="A74" s="280"/>
      <c r="B74" s="293" t="s">
        <v>843</v>
      </c>
      <c r="C74" s="293"/>
      <c r="D74" s="363" t="s">
        <v>9</v>
      </c>
      <c r="E74" s="652"/>
      <c r="F74" s="611"/>
      <c r="G74" s="611"/>
      <c r="H74" s="611"/>
      <c r="I74" s="611"/>
      <c r="J74" s="354" t="s">
        <v>68</v>
      </c>
      <c r="K74" s="293" t="s">
        <v>785</v>
      </c>
      <c r="L74" s="293"/>
    </row>
    <row r="75" spans="1:12" s="24" customFormat="1" ht="20.100000000000001" customHeight="1">
      <c r="A75" s="320">
        <v>20</v>
      </c>
      <c r="B75" s="293" t="s">
        <v>420</v>
      </c>
      <c r="C75" s="380" t="s">
        <v>421</v>
      </c>
      <c r="D75" s="353" t="s">
        <v>835</v>
      </c>
      <c r="E75" s="500">
        <v>400000</v>
      </c>
      <c r="F75" s="500">
        <v>400000</v>
      </c>
      <c r="G75" s="500" t="s">
        <v>64</v>
      </c>
      <c r="H75" s="500">
        <v>400000</v>
      </c>
      <c r="I75" s="500">
        <v>400000</v>
      </c>
      <c r="J75" s="363" t="s">
        <v>66</v>
      </c>
      <c r="K75" s="293" t="s">
        <v>422</v>
      </c>
      <c r="L75" s="363" t="s">
        <v>47</v>
      </c>
    </row>
    <row r="76" spans="1:12" s="17" customFormat="1" ht="20.100000000000001" customHeight="1">
      <c r="A76" s="314"/>
      <c r="B76" s="293" t="s">
        <v>462</v>
      </c>
      <c r="C76" s="380" t="s">
        <v>9</v>
      </c>
      <c r="D76" s="363"/>
      <c r="E76" s="641"/>
      <c r="F76" s="641"/>
      <c r="G76" s="641"/>
      <c r="H76" s="641"/>
      <c r="I76" s="641"/>
      <c r="J76" s="354" t="s">
        <v>68</v>
      </c>
      <c r="K76" s="293" t="s">
        <v>9</v>
      </c>
      <c r="L76" s="363" t="s">
        <v>9</v>
      </c>
    </row>
    <row r="77" spans="1:12" s="17" customFormat="1" ht="20.100000000000001" customHeight="1">
      <c r="A77" s="320">
        <v>21</v>
      </c>
      <c r="B77" s="353" t="s">
        <v>423</v>
      </c>
      <c r="C77" s="361" t="s">
        <v>49</v>
      </c>
      <c r="D77" s="353" t="s">
        <v>135</v>
      </c>
      <c r="E77" s="653">
        <v>500000</v>
      </c>
      <c r="F77" s="653">
        <v>500000</v>
      </c>
      <c r="G77" s="653" t="s">
        <v>64</v>
      </c>
      <c r="H77" s="653">
        <v>500000</v>
      </c>
      <c r="I77" s="653">
        <v>500000</v>
      </c>
      <c r="J77" s="363" t="s">
        <v>66</v>
      </c>
      <c r="K77" s="297" t="s">
        <v>50</v>
      </c>
      <c r="L77" s="291" t="s">
        <v>47</v>
      </c>
    </row>
    <row r="78" spans="1:12" s="17" customFormat="1" ht="20.100000000000001" customHeight="1">
      <c r="A78" s="620"/>
      <c r="B78" s="293" t="s">
        <v>53</v>
      </c>
      <c r="C78" s="380" t="s">
        <v>9</v>
      </c>
      <c r="D78" s="363" t="s">
        <v>9</v>
      </c>
      <c r="E78" s="648" t="s">
        <v>9</v>
      </c>
      <c r="F78" s="648" t="s">
        <v>9</v>
      </c>
      <c r="G78" s="648" t="s">
        <v>9</v>
      </c>
      <c r="H78" s="648" t="s">
        <v>9</v>
      </c>
      <c r="I78" s="648" t="s">
        <v>9</v>
      </c>
      <c r="J78" s="354" t="s">
        <v>68</v>
      </c>
      <c r="K78" s="293" t="s">
        <v>9</v>
      </c>
      <c r="L78" s="291" t="s">
        <v>9</v>
      </c>
    </row>
    <row r="79" spans="1:12" s="24" customFormat="1" ht="20.100000000000001" customHeight="1">
      <c r="A79" s="620" t="s">
        <v>1027</v>
      </c>
      <c r="B79" s="293" t="s">
        <v>792</v>
      </c>
      <c r="C79" s="361" t="s">
        <v>424</v>
      </c>
      <c r="D79" s="353" t="s">
        <v>109</v>
      </c>
      <c r="E79" s="500">
        <v>100000</v>
      </c>
      <c r="F79" s="500">
        <v>1000000</v>
      </c>
      <c r="G79" s="500" t="s">
        <v>64</v>
      </c>
      <c r="H79" s="500">
        <v>1000000</v>
      </c>
      <c r="I79" s="500">
        <v>1000000</v>
      </c>
      <c r="J79" s="363" t="s">
        <v>66</v>
      </c>
      <c r="K79" s="297" t="s">
        <v>425</v>
      </c>
      <c r="L79" s="291" t="s">
        <v>47</v>
      </c>
    </row>
    <row r="80" spans="1:12" s="24" customFormat="1" ht="20.100000000000001" customHeight="1">
      <c r="A80" s="620"/>
      <c r="B80" s="293" t="s">
        <v>842</v>
      </c>
      <c r="C80" s="293" t="s">
        <v>9</v>
      </c>
      <c r="D80" s="363"/>
      <c r="E80" s="654"/>
      <c r="F80" s="655"/>
      <c r="G80" s="500"/>
      <c r="H80" s="500"/>
      <c r="I80" s="500"/>
      <c r="J80" s="354" t="s">
        <v>68</v>
      </c>
      <c r="K80" s="380"/>
      <c r="L80" s="291"/>
    </row>
    <row r="81" spans="1:12" s="24" customFormat="1" ht="20.100000000000001" customHeight="1">
      <c r="A81" s="620"/>
      <c r="B81" s="361" t="s">
        <v>822</v>
      </c>
      <c r="C81" s="380" t="s">
        <v>9</v>
      </c>
      <c r="D81" s="423"/>
      <c r="E81" s="654"/>
      <c r="F81" s="655"/>
      <c r="G81" s="500"/>
      <c r="H81" s="500"/>
      <c r="I81" s="500"/>
      <c r="J81" s="363"/>
      <c r="K81" s="380"/>
      <c r="L81" s="291"/>
    </row>
    <row r="82" spans="1:12" s="24" customFormat="1" ht="20.100000000000001" customHeight="1">
      <c r="A82" s="620" t="s">
        <v>988</v>
      </c>
      <c r="B82" s="361" t="s">
        <v>990</v>
      </c>
      <c r="C82" s="380" t="s">
        <v>1004</v>
      </c>
      <c r="D82" s="423" t="s">
        <v>135</v>
      </c>
      <c r="E82" s="654" t="s">
        <v>64</v>
      </c>
      <c r="F82" s="500">
        <v>200000</v>
      </c>
      <c r="G82" s="500" t="s">
        <v>64</v>
      </c>
      <c r="H82" s="500">
        <v>200000</v>
      </c>
      <c r="I82" s="500">
        <v>200000</v>
      </c>
      <c r="J82" s="363"/>
      <c r="K82" s="380" t="s">
        <v>1004</v>
      </c>
      <c r="L82" s="291"/>
    </row>
    <row r="83" spans="1:12" s="24" customFormat="1" ht="20.100000000000001" customHeight="1">
      <c r="A83" s="620"/>
      <c r="B83" s="361" t="s">
        <v>991</v>
      </c>
      <c r="C83" s="380" t="s">
        <v>1005</v>
      </c>
      <c r="D83" s="423"/>
      <c r="E83" s="654"/>
      <c r="F83" s="655"/>
      <c r="G83" s="500"/>
      <c r="H83" s="500"/>
      <c r="I83" s="500"/>
      <c r="J83" s="363"/>
      <c r="K83" s="380" t="s">
        <v>1005</v>
      </c>
      <c r="L83" s="291"/>
    </row>
    <row r="84" spans="1:12" s="24" customFormat="1" ht="20.100000000000001" customHeight="1">
      <c r="A84" s="621"/>
      <c r="B84" s="366"/>
      <c r="C84" s="394"/>
      <c r="D84" s="386"/>
      <c r="E84" s="656"/>
      <c r="F84" s="657"/>
      <c r="G84" s="602"/>
      <c r="H84" s="602"/>
      <c r="I84" s="602"/>
      <c r="J84" s="386"/>
      <c r="K84" s="394"/>
      <c r="L84" s="395"/>
    </row>
    <row r="85" spans="1:12" s="24" customFormat="1" ht="20.100000000000001" customHeight="1">
      <c r="A85" s="396"/>
      <c r="B85" s="371"/>
      <c r="C85" s="415"/>
      <c r="D85" s="373"/>
      <c r="E85" s="646">
        <f>SUM(E73:E84)</f>
        <v>2000000</v>
      </c>
      <c r="F85" s="646">
        <f>SUM(F73:F84)</f>
        <v>3100000</v>
      </c>
      <c r="G85" s="646">
        <f>SUM(G73:G84)</f>
        <v>0</v>
      </c>
      <c r="H85" s="646">
        <f>SUM(H73:H84)</f>
        <v>3100000</v>
      </c>
      <c r="I85" s="646">
        <f>SUM(I73:I84)</f>
        <v>3100000</v>
      </c>
      <c r="J85" s="420">
        <f>SUM(E85:I85)</f>
        <v>11300000</v>
      </c>
      <c r="K85" s="415"/>
      <c r="L85" s="301" t="s">
        <v>986</v>
      </c>
    </row>
    <row r="86" spans="1:12" s="24" customFormat="1" ht="20.100000000000001" customHeight="1">
      <c r="A86" s="396"/>
      <c r="B86" s="371"/>
      <c r="C86" s="371"/>
      <c r="D86" s="373"/>
      <c r="E86" s="384"/>
      <c r="F86" s="430"/>
      <c r="G86" s="300"/>
      <c r="H86" s="300"/>
      <c r="I86" s="300"/>
      <c r="J86" s="431"/>
      <c r="K86" s="432"/>
      <c r="L86" s="301"/>
    </row>
    <row r="87" spans="1:12" s="24" customFormat="1" ht="20.100000000000001" customHeight="1">
      <c r="A87" s="396"/>
      <c r="B87" s="371"/>
      <c r="C87" s="371"/>
      <c r="D87" s="373"/>
      <c r="E87" s="384"/>
      <c r="F87" s="430"/>
      <c r="G87" s="300"/>
      <c r="H87" s="300"/>
      <c r="I87" s="300"/>
      <c r="J87" s="431"/>
      <c r="K87" s="432"/>
      <c r="L87" s="301"/>
    </row>
    <row r="88" spans="1:12" s="24" customFormat="1" ht="20.100000000000001" customHeight="1">
      <c r="A88" s="396"/>
      <c r="B88" s="371"/>
      <c r="C88" s="371"/>
      <c r="D88" s="373"/>
      <c r="E88" s="384"/>
      <c r="F88" s="430"/>
      <c r="G88" s="300"/>
      <c r="H88" s="300"/>
      <c r="I88" s="300"/>
      <c r="J88" s="431"/>
      <c r="K88" s="432"/>
      <c r="L88" s="301"/>
    </row>
    <row r="89" spans="1:12" s="24" customFormat="1" ht="20.100000000000001" customHeight="1">
      <c r="A89" s="396"/>
      <c r="B89" s="371"/>
      <c r="C89" s="371"/>
      <c r="D89" s="373"/>
      <c r="E89" s="384"/>
      <c r="F89" s="430"/>
      <c r="G89" s="300"/>
      <c r="H89" s="300"/>
      <c r="I89" s="300"/>
      <c r="J89" s="431"/>
      <c r="K89" s="432"/>
      <c r="L89" s="301"/>
    </row>
    <row r="90" spans="1:12" s="17" customFormat="1" ht="20.100000000000001" customHeight="1">
      <c r="A90" s="396"/>
      <c r="B90" s="324"/>
      <c r="C90" s="324"/>
      <c r="D90" s="326"/>
      <c r="E90" s="333"/>
      <c r="F90" s="627"/>
      <c r="G90" s="287"/>
      <c r="H90" s="287"/>
      <c r="I90" s="287"/>
      <c r="J90" s="405"/>
      <c r="K90" s="628"/>
      <c r="L90" s="289" t="s">
        <v>945</v>
      </c>
    </row>
    <row r="91" spans="1:12" s="17" customFormat="1" ht="20.100000000000001" customHeight="1">
      <c r="A91" s="308"/>
      <c r="B91" s="547" t="s">
        <v>914</v>
      </c>
      <c r="C91" s="324"/>
      <c r="D91" s="326"/>
      <c r="E91" s="324"/>
      <c r="F91" s="324"/>
      <c r="G91" s="324"/>
      <c r="H91" s="324"/>
      <c r="I91" s="324"/>
      <c r="J91" s="326"/>
      <c r="K91" s="324"/>
      <c r="L91" s="403"/>
    </row>
    <row r="92" spans="1:12" s="17" customFormat="1" ht="20.100000000000001" customHeight="1">
      <c r="A92" s="309"/>
      <c r="B92" s="309"/>
      <c r="C92" s="310"/>
      <c r="D92" s="311" t="s">
        <v>18</v>
      </c>
      <c r="E92" s="747" t="s">
        <v>28</v>
      </c>
      <c r="F92" s="748"/>
      <c r="G92" s="748"/>
      <c r="H92" s="748"/>
      <c r="I92" s="749"/>
      <c r="J92" s="593" t="s">
        <v>26</v>
      </c>
      <c r="K92" s="311" t="s">
        <v>29</v>
      </c>
      <c r="L92" s="313" t="s">
        <v>20</v>
      </c>
    </row>
    <row r="93" spans="1:12" s="24" customFormat="1" ht="20.100000000000001" customHeight="1">
      <c r="A93" s="314"/>
      <c r="B93" s="314" t="s">
        <v>25</v>
      </c>
      <c r="C93" s="315" t="s">
        <v>16</v>
      </c>
      <c r="D93" s="625" t="s">
        <v>818</v>
      </c>
      <c r="E93" s="311">
        <v>2561</v>
      </c>
      <c r="F93" s="311">
        <v>2562</v>
      </c>
      <c r="G93" s="311">
        <v>2563</v>
      </c>
      <c r="H93" s="311">
        <v>2564</v>
      </c>
      <c r="I93" s="311">
        <v>2565</v>
      </c>
      <c r="J93" s="314" t="s">
        <v>27</v>
      </c>
      <c r="K93" s="314" t="s">
        <v>22</v>
      </c>
      <c r="L93" s="316" t="s">
        <v>23</v>
      </c>
    </row>
    <row r="94" spans="1:12" s="24" customFormat="1" ht="20.100000000000001" customHeight="1">
      <c r="A94" s="327"/>
      <c r="B94" s="327"/>
      <c r="C94" s="328"/>
      <c r="D94" s="626"/>
      <c r="E94" s="329" t="s">
        <v>1</v>
      </c>
      <c r="F94" s="329" t="s">
        <v>1</v>
      </c>
      <c r="G94" s="318" t="s">
        <v>1</v>
      </c>
      <c r="H94" s="318" t="s">
        <v>1</v>
      </c>
      <c r="I94" s="318" t="s">
        <v>1</v>
      </c>
      <c r="J94" s="318"/>
      <c r="K94" s="327"/>
      <c r="L94" s="330"/>
    </row>
    <row r="95" spans="1:12" s="24" customFormat="1" ht="20.100000000000001" customHeight="1">
      <c r="A95" s="620" t="s">
        <v>427</v>
      </c>
      <c r="B95" s="293" t="s">
        <v>55</v>
      </c>
      <c r="C95" s="380" t="s">
        <v>661</v>
      </c>
      <c r="D95" s="353" t="s">
        <v>135</v>
      </c>
      <c r="E95" s="356" t="s">
        <v>64</v>
      </c>
      <c r="F95" s="356">
        <v>200000</v>
      </c>
      <c r="G95" s="356" t="s">
        <v>64</v>
      </c>
      <c r="H95" s="356">
        <v>200000</v>
      </c>
      <c r="I95" s="356">
        <v>200000</v>
      </c>
      <c r="J95" s="363" t="s">
        <v>66</v>
      </c>
      <c r="K95" s="293" t="s">
        <v>426</v>
      </c>
      <c r="L95" s="363" t="s">
        <v>62</v>
      </c>
    </row>
    <row r="96" spans="1:12" s="24" customFormat="1" ht="20.100000000000001" customHeight="1">
      <c r="A96" s="620"/>
      <c r="B96" s="363" t="s">
        <v>53</v>
      </c>
      <c r="C96" s="380" t="s">
        <v>838</v>
      </c>
      <c r="D96" s="353"/>
      <c r="E96" s="356"/>
      <c r="F96" s="356"/>
      <c r="G96" s="356"/>
      <c r="H96" s="356"/>
      <c r="I96" s="356"/>
      <c r="J96" s="354" t="s">
        <v>67</v>
      </c>
      <c r="K96" s="293" t="s">
        <v>51</v>
      </c>
      <c r="L96" s="363" t="s">
        <v>63</v>
      </c>
    </row>
    <row r="97" spans="1:12" s="24" customFormat="1" ht="20.100000000000001" customHeight="1">
      <c r="A97" s="620"/>
      <c r="B97" s="293"/>
      <c r="C97" s="380"/>
      <c r="D97" s="353"/>
      <c r="E97" s="356"/>
      <c r="F97" s="356"/>
      <c r="G97" s="356"/>
      <c r="H97" s="356"/>
      <c r="I97" s="356"/>
      <c r="J97" s="363"/>
      <c r="K97" s="293"/>
      <c r="L97" s="363"/>
    </row>
    <row r="98" spans="1:12" s="24" customFormat="1" ht="20.100000000000001" customHeight="1">
      <c r="A98" s="620" t="s">
        <v>989</v>
      </c>
      <c r="B98" s="293" t="s">
        <v>992</v>
      </c>
      <c r="C98" s="380" t="s">
        <v>816</v>
      </c>
      <c r="D98" s="353" t="s">
        <v>135</v>
      </c>
      <c r="E98" s="356" t="s">
        <v>64</v>
      </c>
      <c r="F98" s="356">
        <v>100000</v>
      </c>
      <c r="G98" s="356" t="s">
        <v>64</v>
      </c>
      <c r="H98" s="356">
        <v>100000</v>
      </c>
      <c r="I98" s="356">
        <v>100000</v>
      </c>
      <c r="J98" s="363" t="s">
        <v>66</v>
      </c>
      <c r="K98" s="293" t="s">
        <v>1002</v>
      </c>
      <c r="L98" s="363"/>
    </row>
    <row r="99" spans="1:12" s="24" customFormat="1" ht="20.100000000000001" customHeight="1">
      <c r="A99" s="620"/>
      <c r="B99" s="293" t="s">
        <v>993</v>
      </c>
      <c r="C99" s="380" t="s">
        <v>815</v>
      </c>
      <c r="D99" s="353"/>
      <c r="E99" s="356"/>
      <c r="F99" s="356"/>
      <c r="G99" s="356"/>
      <c r="H99" s="356"/>
      <c r="I99" s="356"/>
      <c r="J99" s="354" t="s">
        <v>67</v>
      </c>
      <c r="K99" s="293" t="s">
        <v>1001</v>
      </c>
      <c r="L99" s="363"/>
    </row>
    <row r="100" spans="1:12" s="17" customFormat="1" ht="20.100000000000001" customHeight="1">
      <c r="A100" s="620" t="s">
        <v>475</v>
      </c>
      <c r="B100" s="293" t="s">
        <v>1028</v>
      </c>
      <c r="C100" s="293" t="s">
        <v>56</v>
      </c>
      <c r="D100" s="353" t="s">
        <v>835</v>
      </c>
      <c r="E100" s="292">
        <v>50000</v>
      </c>
      <c r="F100" s="292">
        <v>50000</v>
      </c>
      <c r="G100" s="292" t="s">
        <v>64</v>
      </c>
      <c r="H100" s="292">
        <v>50000</v>
      </c>
      <c r="I100" s="292">
        <v>50000</v>
      </c>
      <c r="J100" s="363" t="s">
        <v>66</v>
      </c>
      <c r="K100" s="380" t="s">
        <v>59</v>
      </c>
      <c r="L100" s="291" t="s">
        <v>47</v>
      </c>
    </row>
    <row r="101" spans="1:12" s="17" customFormat="1" ht="20.100000000000001" customHeight="1">
      <c r="A101" s="620"/>
      <c r="B101" s="293" t="s">
        <v>1030</v>
      </c>
      <c r="C101" s="293" t="s">
        <v>9</v>
      </c>
      <c r="D101" s="363" t="s">
        <v>9</v>
      </c>
      <c r="E101" s="380"/>
      <c r="F101" s="291"/>
      <c r="G101" s="291"/>
      <c r="H101" s="291"/>
      <c r="I101" s="291"/>
      <c r="J101" s="354" t="s">
        <v>67</v>
      </c>
      <c r="K101" s="380"/>
      <c r="L101" s="291"/>
    </row>
    <row r="102" spans="1:12" s="17" customFormat="1" ht="20.100000000000001" customHeight="1">
      <c r="A102" s="620"/>
      <c r="B102" s="361" t="s">
        <v>1029</v>
      </c>
      <c r="C102" s="380" t="s">
        <v>9</v>
      </c>
      <c r="D102" s="363" t="s">
        <v>9</v>
      </c>
      <c r="E102" s="380"/>
      <c r="F102" s="291"/>
      <c r="G102" s="291"/>
      <c r="H102" s="291"/>
      <c r="I102" s="291"/>
      <c r="J102" s="363"/>
      <c r="K102" s="380"/>
      <c r="L102" s="291"/>
    </row>
    <row r="103" spans="1:12" s="17" customFormat="1" ht="20.100000000000001" customHeight="1">
      <c r="A103" s="620" t="s">
        <v>465</v>
      </c>
      <c r="B103" s="293" t="s">
        <v>428</v>
      </c>
      <c r="C103" s="380" t="s">
        <v>840</v>
      </c>
      <c r="D103" s="353" t="s">
        <v>835</v>
      </c>
      <c r="E103" s="416" t="s">
        <v>64</v>
      </c>
      <c r="F103" s="296">
        <v>1300000</v>
      </c>
      <c r="G103" s="292" t="s">
        <v>64</v>
      </c>
      <c r="H103" s="292">
        <v>1300000</v>
      </c>
      <c r="I103" s="292">
        <v>1300000</v>
      </c>
      <c r="J103" s="363" t="s">
        <v>66</v>
      </c>
      <c r="K103" s="380" t="s">
        <v>59</v>
      </c>
      <c r="L103" s="291" t="s">
        <v>47</v>
      </c>
    </row>
    <row r="104" spans="1:12" s="17" customFormat="1" ht="20.100000000000001" customHeight="1">
      <c r="A104" s="621"/>
      <c r="B104" s="366" t="s">
        <v>994</v>
      </c>
      <c r="C104" s="394" t="s">
        <v>839</v>
      </c>
      <c r="D104" s="386"/>
      <c r="E104" s="394"/>
      <c r="F104" s="433"/>
      <c r="G104" s="395"/>
      <c r="H104" s="395"/>
      <c r="I104" s="395"/>
      <c r="J104" s="369" t="s">
        <v>67</v>
      </c>
      <c r="K104" s="394"/>
      <c r="L104" s="395"/>
    </row>
    <row r="105" spans="1:12" s="17" customFormat="1" ht="20.100000000000001" customHeight="1">
      <c r="A105" s="396"/>
      <c r="B105" s="324"/>
      <c r="C105" s="397"/>
      <c r="D105" s="326"/>
      <c r="E105" s="588">
        <f>SUM(E95:E104)</f>
        <v>50000</v>
      </c>
      <c r="F105" s="588">
        <f t="shared" ref="F105:I105" si="3">SUM(F95:F104)</f>
        <v>1650000</v>
      </c>
      <c r="G105" s="588">
        <f t="shared" si="3"/>
        <v>0</v>
      </c>
      <c r="H105" s="588">
        <f t="shared" si="3"/>
        <v>1650000</v>
      </c>
      <c r="I105" s="588">
        <f t="shared" si="3"/>
        <v>1650000</v>
      </c>
      <c r="J105" s="590">
        <f>SUM(E105:I105)</f>
        <v>5000000</v>
      </c>
      <c r="K105" s="397"/>
      <c r="L105" s="289" t="s">
        <v>920</v>
      </c>
    </row>
    <row r="106" spans="1:12" s="17" customFormat="1" ht="20.100000000000001" customHeight="1">
      <c r="A106" s="396"/>
      <c r="B106" s="324"/>
      <c r="C106" s="397"/>
      <c r="D106" s="326"/>
      <c r="E106" s="397"/>
      <c r="F106" s="289"/>
      <c r="G106" s="289"/>
      <c r="H106" s="289"/>
      <c r="I106" s="289"/>
      <c r="J106" s="326"/>
      <c r="K106" s="397"/>
      <c r="L106" s="289" t="s">
        <v>9</v>
      </c>
    </row>
    <row r="107" spans="1:12" s="17" customFormat="1" ht="20.100000000000001" customHeight="1">
      <c r="A107" s="396"/>
      <c r="B107" s="324"/>
      <c r="C107" s="397"/>
      <c r="D107" s="326"/>
      <c r="E107" s="397"/>
      <c r="F107" s="289"/>
      <c r="G107" s="289"/>
      <c r="H107" s="289"/>
      <c r="I107" s="289"/>
      <c r="J107" s="326"/>
      <c r="K107" s="397"/>
      <c r="L107" s="289"/>
    </row>
    <row r="108" spans="1:12" s="17" customFormat="1" ht="20.100000000000001" customHeight="1">
      <c r="A108" s="396"/>
      <c r="B108" s="324"/>
      <c r="C108" s="397"/>
      <c r="D108" s="326"/>
      <c r="E108" s="397"/>
      <c r="F108" s="289"/>
      <c r="G108" s="289"/>
      <c r="H108" s="289"/>
      <c r="I108" s="289"/>
      <c r="J108" s="326"/>
      <c r="K108" s="397"/>
      <c r="L108" s="289"/>
    </row>
    <row r="109" spans="1:12" s="17" customFormat="1" ht="20.100000000000001" customHeight="1">
      <c r="A109" s="396"/>
      <c r="B109" s="324"/>
      <c r="C109" s="397"/>
      <c r="D109" s="326"/>
      <c r="E109" s="397"/>
      <c r="F109" s="289"/>
      <c r="G109" s="289"/>
      <c r="H109" s="289"/>
      <c r="I109" s="289"/>
      <c r="J109" s="326"/>
      <c r="K109" s="397"/>
      <c r="L109" s="289"/>
    </row>
    <row r="110" spans="1:12" s="17" customFormat="1" ht="20.100000000000001" customHeight="1">
      <c r="A110" s="396"/>
      <c r="B110" s="324"/>
      <c r="C110" s="397"/>
      <c r="D110" s="326"/>
      <c r="E110" s="397"/>
      <c r="F110" s="289"/>
      <c r="G110" s="289"/>
      <c r="H110" s="289"/>
      <c r="I110" s="289"/>
      <c r="J110" s="326"/>
      <c r="K110" s="397"/>
      <c r="L110" s="289"/>
    </row>
    <row r="111" spans="1:12" s="17" customFormat="1" ht="20.100000000000001" customHeight="1">
      <c r="A111" s="308"/>
      <c r="B111" s="547" t="s">
        <v>915</v>
      </c>
      <c r="C111" s="324"/>
      <c r="D111" s="326"/>
      <c r="E111" s="324"/>
      <c r="F111" s="324"/>
      <c r="G111" s="324"/>
      <c r="H111" s="324"/>
      <c r="I111" s="324"/>
      <c r="J111" s="326"/>
      <c r="K111" s="324"/>
      <c r="L111" s="403" t="s">
        <v>946</v>
      </c>
    </row>
    <row r="112" spans="1:12" s="17" customFormat="1" ht="20.100000000000001" customHeight="1">
      <c r="A112" s="309"/>
      <c r="B112" s="309"/>
      <c r="C112" s="310"/>
      <c r="D112" s="398" t="s">
        <v>18</v>
      </c>
      <c r="E112" s="747" t="s">
        <v>28</v>
      </c>
      <c r="F112" s="748"/>
      <c r="G112" s="748"/>
      <c r="H112" s="748"/>
      <c r="I112" s="749"/>
      <c r="J112" s="593" t="s">
        <v>26</v>
      </c>
      <c r="K112" s="311" t="s">
        <v>29</v>
      </c>
      <c r="L112" s="313" t="s">
        <v>20</v>
      </c>
    </row>
    <row r="113" spans="1:12" s="17" customFormat="1" ht="20.100000000000001" customHeight="1">
      <c r="A113" s="314"/>
      <c r="B113" s="314" t="s">
        <v>25</v>
      </c>
      <c r="C113" s="315" t="s">
        <v>16</v>
      </c>
      <c r="D113" s="389" t="s">
        <v>21</v>
      </c>
      <c r="E113" s="311">
        <v>2561</v>
      </c>
      <c r="F113" s="311">
        <v>2562</v>
      </c>
      <c r="G113" s="311">
        <v>2563</v>
      </c>
      <c r="H113" s="311">
        <v>2564</v>
      </c>
      <c r="I113" s="311">
        <v>2565</v>
      </c>
      <c r="J113" s="314" t="s">
        <v>27</v>
      </c>
      <c r="K113" s="314" t="s">
        <v>22</v>
      </c>
      <c r="L113" s="316" t="s">
        <v>23</v>
      </c>
    </row>
    <row r="114" spans="1:12" s="17" customFormat="1" ht="20.100000000000001" customHeight="1">
      <c r="A114" s="327"/>
      <c r="B114" s="327"/>
      <c r="C114" s="328"/>
      <c r="D114" s="651"/>
      <c r="E114" s="329" t="s">
        <v>1</v>
      </c>
      <c r="F114" s="329" t="s">
        <v>1</v>
      </c>
      <c r="G114" s="318" t="s">
        <v>1</v>
      </c>
      <c r="H114" s="318" t="s">
        <v>1</v>
      </c>
      <c r="I114" s="318" t="s">
        <v>1</v>
      </c>
      <c r="J114" s="318"/>
      <c r="K114" s="327"/>
      <c r="L114" s="330"/>
    </row>
    <row r="115" spans="1:12" s="82" customFormat="1" ht="20.100000000000001" customHeight="1">
      <c r="A115" s="629">
        <v>28</v>
      </c>
      <c r="B115" s="411" t="s">
        <v>996</v>
      </c>
      <c r="C115" s="380" t="s">
        <v>56</v>
      </c>
      <c r="D115" s="353" t="s">
        <v>836</v>
      </c>
      <c r="E115" s="633">
        <v>50000</v>
      </c>
      <c r="F115" s="633">
        <v>50000</v>
      </c>
      <c r="G115" s="633">
        <v>50000</v>
      </c>
      <c r="H115" s="633">
        <v>50000</v>
      </c>
      <c r="I115" s="633">
        <v>50000</v>
      </c>
      <c r="J115" s="363" t="s">
        <v>66</v>
      </c>
      <c r="K115" s="380" t="s">
        <v>832</v>
      </c>
      <c r="L115" s="291" t="s">
        <v>429</v>
      </c>
    </row>
    <row r="116" spans="1:12" s="82" customFormat="1" ht="20.100000000000001" customHeight="1">
      <c r="A116" s="620"/>
      <c r="B116" s="363" t="s">
        <v>995</v>
      </c>
      <c r="C116" s="380" t="s">
        <v>9</v>
      </c>
      <c r="D116" s="353"/>
      <c r="E116" s="658"/>
      <c r="F116" s="659"/>
      <c r="G116" s="633"/>
      <c r="H116" s="633"/>
      <c r="I116" s="633"/>
      <c r="J116" s="354" t="s">
        <v>67</v>
      </c>
      <c r="K116" s="293" t="s">
        <v>831</v>
      </c>
      <c r="L116" s="363" t="s">
        <v>9</v>
      </c>
    </row>
    <row r="117" spans="1:12" s="17" customFormat="1" ht="20.100000000000001" customHeight="1">
      <c r="A117" s="620"/>
      <c r="B117" s="293"/>
      <c r="C117" s="361" t="s">
        <v>9</v>
      </c>
      <c r="D117" s="362" t="s">
        <v>9</v>
      </c>
      <c r="E117" s="645"/>
      <c r="F117" s="500"/>
      <c r="G117" s="500"/>
      <c r="H117" s="500"/>
      <c r="I117" s="500"/>
      <c r="J117" s="363" t="s">
        <v>9</v>
      </c>
      <c r="K117" s="293" t="s">
        <v>9</v>
      </c>
      <c r="L117" s="291"/>
    </row>
    <row r="118" spans="1:12" s="17" customFormat="1" ht="20.100000000000001" customHeight="1">
      <c r="A118" s="620" t="s">
        <v>1031</v>
      </c>
      <c r="B118" s="293" t="s">
        <v>430</v>
      </c>
      <c r="C118" s="380" t="s">
        <v>661</v>
      </c>
      <c r="D118" s="353" t="s">
        <v>781</v>
      </c>
      <c r="E118" s="633" t="s">
        <v>64</v>
      </c>
      <c r="F118" s="633">
        <v>50000</v>
      </c>
      <c r="G118" s="633" t="s">
        <v>64</v>
      </c>
      <c r="H118" s="633">
        <v>50000</v>
      </c>
      <c r="I118" s="633">
        <v>50000</v>
      </c>
      <c r="J118" s="363" t="s">
        <v>66</v>
      </c>
      <c r="K118" s="293" t="s">
        <v>1015</v>
      </c>
      <c r="L118" s="291" t="s">
        <v>47</v>
      </c>
    </row>
    <row r="119" spans="1:12" s="17" customFormat="1" ht="20.100000000000001" customHeight="1">
      <c r="A119" s="620"/>
      <c r="B119" s="363" t="s">
        <v>431</v>
      </c>
      <c r="C119" s="380" t="s">
        <v>838</v>
      </c>
      <c r="D119" s="353"/>
      <c r="E119" s="633"/>
      <c r="F119" s="633"/>
      <c r="G119" s="633"/>
      <c r="H119" s="633"/>
      <c r="I119" s="633"/>
      <c r="J119" s="354" t="s">
        <v>67</v>
      </c>
      <c r="K119" s="293" t="s">
        <v>831</v>
      </c>
      <c r="L119" s="363" t="s">
        <v>9</v>
      </c>
    </row>
    <row r="120" spans="1:12" s="17" customFormat="1" ht="20.100000000000001" customHeight="1">
      <c r="A120" s="620"/>
      <c r="B120" s="293"/>
      <c r="C120" s="380"/>
      <c r="D120" s="353"/>
      <c r="E120" s="633"/>
      <c r="F120" s="633"/>
      <c r="G120" s="633"/>
      <c r="H120" s="633"/>
      <c r="I120" s="633"/>
      <c r="J120" s="363"/>
      <c r="K120" s="293"/>
      <c r="L120" s="363"/>
    </row>
    <row r="121" spans="1:12" s="24" customFormat="1" ht="20.100000000000001" customHeight="1">
      <c r="A121" s="620" t="s">
        <v>997</v>
      </c>
      <c r="B121" s="293" t="s">
        <v>432</v>
      </c>
      <c r="C121" s="293" t="s">
        <v>821</v>
      </c>
      <c r="D121" s="353" t="s">
        <v>135</v>
      </c>
      <c r="E121" s="500" t="s">
        <v>64</v>
      </c>
      <c r="F121" s="500">
        <v>900000</v>
      </c>
      <c r="G121" s="500" t="s">
        <v>64</v>
      </c>
      <c r="H121" s="500">
        <v>900000</v>
      </c>
      <c r="I121" s="500">
        <v>900000</v>
      </c>
      <c r="J121" s="363" t="s">
        <v>122</v>
      </c>
      <c r="K121" s="380" t="s">
        <v>830</v>
      </c>
      <c r="L121" s="291" t="s">
        <v>47</v>
      </c>
    </row>
    <row r="122" spans="1:12" s="24" customFormat="1" ht="20.100000000000001" customHeight="1">
      <c r="A122" s="620"/>
      <c r="B122" s="293" t="s">
        <v>463</v>
      </c>
      <c r="C122" s="293" t="s">
        <v>820</v>
      </c>
      <c r="D122" s="363" t="s">
        <v>9</v>
      </c>
      <c r="E122" s="645"/>
      <c r="F122" s="598"/>
      <c r="G122" s="598"/>
      <c r="H122" s="598"/>
      <c r="I122" s="598"/>
      <c r="J122" s="354"/>
      <c r="K122" s="380" t="s">
        <v>1003</v>
      </c>
      <c r="L122" s="291"/>
    </row>
    <row r="123" spans="1:12" s="24" customFormat="1" ht="20.100000000000001" customHeight="1">
      <c r="A123" s="620"/>
      <c r="B123" s="361" t="s">
        <v>9</v>
      </c>
      <c r="C123" s="380" t="s">
        <v>9</v>
      </c>
      <c r="D123" s="363" t="s">
        <v>9</v>
      </c>
      <c r="E123" s="645"/>
      <c r="F123" s="598"/>
      <c r="G123" s="598"/>
      <c r="H123" s="598"/>
      <c r="I123" s="598"/>
      <c r="J123" s="363"/>
      <c r="K123" s="380" t="s">
        <v>433</v>
      </c>
      <c r="L123" s="291"/>
    </row>
    <row r="124" spans="1:12" s="24" customFormat="1" ht="20.100000000000001" customHeight="1">
      <c r="A124" s="620" t="s">
        <v>435</v>
      </c>
      <c r="B124" s="293" t="s">
        <v>45</v>
      </c>
      <c r="C124" s="380" t="s">
        <v>821</v>
      </c>
      <c r="D124" s="353" t="s">
        <v>135</v>
      </c>
      <c r="E124" s="660">
        <v>200000</v>
      </c>
      <c r="F124" s="660">
        <v>200000</v>
      </c>
      <c r="G124" s="502" t="s">
        <v>64</v>
      </c>
      <c r="H124" s="502">
        <v>200000</v>
      </c>
      <c r="I124" s="502">
        <v>200000</v>
      </c>
      <c r="J124" s="363" t="s">
        <v>66</v>
      </c>
      <c r="K124" s="380" t="s">
        <v>830</v>
      </c>
      <c r="L124" s="291" t="s">
        <v>47</v>
      </c>
    </row>
    <row r="125" spans="1:12" s="24" customFormat="1" ht="20.100000000000001" customHeight="1">
      <c r="A125" s="620"/>
      <c r="B125" s="293" t="s">
        <v>436</v>
      </c>
      <c r="C125" s="380" t="s">
        <v>1003</v>
      </c>
      <c r="D125" s="353"/>
      <c r="E125" s="636"/>
      <c r="F125" s="661"/>
      <c r="G125" s="500"/>
      <c r="H125" s="500"/>
      <c r="I125" s="500"/>
      <c r="J125" s="354" t="s">
        <v>67</v>
      </c>
      <c r="K125" s="380" t="s">
        <v>1003</v>
      </c>
      <c r="L125" s="291"/>
    </row>
    <row r="126" spans="1:12" s="17" customFormat="1" ht="20.100000000000001" customHeight="1">
      <c r="A126" s="621"/>
      <c r="B126" s="366"/>
      <c r="C126" s="394"/>
      <c r="D126" s="386"/>
      <c r="E126" s="662"/>
      <c r="F126" s="663"/>
      <c r="G126" s="602"/>
      <c r="H126" s="602"/>
      <c r="I126" s="602"/>
      <c r="J126" s="386"/>
      <c r="K126" s="394"/>
      <c r="L126" s="395"/>
    </row>
    <row r="127" spans="1:12" s="24" customFormat="1" ht="20.100000000000001" customHeight="1">
      <c r="A127" s="396"/>
      <c r="B127" s="371"/>
      <c r="C127" s="415"/>
      <c r="D127" s="373"/>
      <c r="E127" s="588">
        <f>SUM(E115:E126)</f>
        <v>250000</v>
      </c>
      <c r="F127" s="588">
        <f t="shared" ref="F127:I127" si="4">SUM(F115:F126)</f>
        <v>1200000</v>
      </c>
      <c r="G127" s="588">
        <f t="shared" si="4"/>
        <v>50000</v>
      </c>
      <c r="H127" s="588">
        <f t="shared" si="4"/>
        <v>1200000</v>
      </c>
      <c r="I127" s="588">
        <f t="shared" si="4"/>
        <v>1200000</v>
      </c>
      <c r="J127" s="420">
        <f>SUM(E127:I127)</f>
        <v>3900000</v>
      </c>
      <c r="K127" s="415"/>
      <c r="L127" s="301" t="s">
        <v>921</v>
      </c>
    </row>
    <row r="128" spans="1:12" s="24" customFormat="1" ht="20.100000000000001" customHeight="1">
      <c r="A128" s="396"/>
      <c r="B128" s="324"/>
      <c r="C128" s="397"/>
      <c r="D128" s="326"/>
      <c r="E128" s="407"/>
      <c r="F128" s="407"/>
      <c r="G128" s="407"/>
      <c r="H128" s="407"/>
      <c r="I128" s="407"/>
      <c r="J128" s="326"/>
      <c r="K128" s="630"/>
      <c r="L128" s="289"/>
    </row>
    <row r="129" spans="1:12" s="19" customFormat="1" ht="20.100000000000001" customHeight="1">
      <c r="A129" s="396"/>
      <c r="B129" s="324"/>
      <c r="C129" s="397"/>
      <c r="D129" s="326"/>
      <c r="E129" s="407"/>
      <c r="F129" s="407"/>
      <c r="G129" s="407"/>
      <c r="H129" s="407"/>
      <c r="I129" s="407"/>
      <c r="J129" s="326"/>
      <c r="K129" s="397"/>
      <c r="L129" s="289"/>
    </row>
    <row r="130" spans="1:12" s="19" customFormat="1" ht="20.100000000000001" customHeight="1">
      <c r="A130" s="396"/>
      <c r="B130" s="324"/>
      <c r="C130" s="397"/>
      <c r="D130" s="326"/>
      <c r="E130" s="407"/>
      <c r="F130" s="407"/>
      <c r="G130" s="407"/>
      <c r="H130" s="407"/>
      <c r="I130" s="407"/>
      <c r="J130" s="326"/>
      <c r="K130" s="397"/>
      <c r="L130" s="289"/>
    </row>
    <row r="131" spans="1:12" s="19" customFormat="1" ht="20.100000000000001" customHeight="1">
      <c r="A131" s="396"/>
      <c r="B131" s="324"/>
      <c r="C131" s="397"/>
      <c r="D131" s="326"/>
      <c r="E131" s="407"/>
      <c r="F131" s="407"/>
      <c r="G131" s="407"/>
      <c r="H131" s="407"/>
      <c r="I131" s="407"/>
      <c r="J131" s="326"/>
      <c r="K131" s="397"/>
      <c r="L131" s="289"/>
    </row>
    <row r="132" spans="1:12" s="19" customFormat="1" ht="20.100000000000001" customHeight="1">
      <c r="A132" s="396"/>
      <c r="B132" s="324"/>
      <c r="C132" s="397"/>
      <c r="D132" s="326"/>
      <c r="E132" s="407"/>
      <c r="F132" s="407"/>
      <c r="G132" s="407"/>
      <c r="H132" s="407"/>
      <c r="I132" s="407"/>
      <c r="J132" s="326"/>
      <c r="K132" s="397"/>
      <c r="L132" s="289"/>
    </row>
    <row r="133" spans="1:12" s="19" customFormat="1" ht="20.100000000000001" customHeight="1">
      <c r="A133" s="308"/>
      <c r="B133" s="547" t="s">
        <v>915</v>
      </c>
      <c r="C133" s="324"/>
      <c r="D133" s="326"/>
      <c r="E133" s="324"/>
      <c r="F133" s="324"/>
      <c r="G133" s="324"/>
      <c r="H133" s="324"/>
      <c r="I133" s="324"/>
      <c r="J133" s="326"/>
      <c r="K133" s="324"/>
      <c r="L133" s="403" t="s">
        <v>946</v>
      </c>
    </row>
    <row r="134" spans="1:12" s="24" customFormat="1" ht="20.100000000000001" customHeight="1">
      <c r="A134" s="309"/>
      <c r="B134" s="309"/>
      <c r="C134" s="310"/>
      <c r="D134" s="398" t="s">
        <v>18</v>
      </c>
      <c r="E134" s="747" t="s">
        <v>28</v>
      </c>
      <c r="F134" s="748"/>
      <c r="G134" s="748"/>
      <c r="H134" s="748"/>
      <c r="I134" s="749"/>
      <c r="J134" s="593" t="s">
        <v>26</v>
      </c>
      <c r="K134" s="311" t="s">
        <v>29</v>
      </c>
      <c r="L134" s="313" t="s">
        <v>20</v>
      </c>
    </row>
    <row r="135" spans="1:12" s="24" customFormat="1" ht="20.100000000000001" customHeight="1">
      <c r="A135" s="314"/>
      <c r="B135" s="314" t="s">
        <v>25</v>
      </c>
      <c r="C135" s="315" t="s">
        <v>16</v>
      </c>
      <c r="D135" s="399" t="s">
        <v>21</v>
      </c>
      <c r="E135" s="311">
        <v>2561</v>
      </c>
      <c r="F135" s="311">
        <v>2562</v>
      </c>
      <c r="G135" s="311">
        <v>2563</v>
      </c>
      <c r="H135" s="311">
        <v>2564</v>
      </c>
      <c r="I135" s="311">
        <v>2565</v>
      </c>
      <c r="J135" s="314" t="s">
        <v>27</v>
      </c>
      <c r="K135" s="314" t="s">
        <v>22</v>
      </c>
      <c r="L135" s="316" t="s">
        <v>23</v>
      </c>
    </row>
    <row r="136" spans="1:12" s="24" customFormat="1" ht="20.100000000000001" customHeight="1">
      <c r="A136" s="327"/>
      <c r="B136" s="327"/>
      <c r="C136" s="328"/>
      <c r="D136" s="436"/>
      <c r="E136" s="329" t="s">
        <v>1</v>
      </c>
      <c r="F136" s="329" t="s">
        <v>1</v>
      </c>
      <c r="G136" s="318" t="s">
        <v>1</v>
      </c>
      <c r="H136" s="318" t="s">
        <v>1</v>
      </c>
      <c r="I136" s="318" t="s">
        <v>1</v>
      </c>
      <c r="J136" s="318"/>
      <c r="K136" s="327"/>
      <c r="L136" s="330"/>
    </row>
    <row r="137" spans="1:12" s="24" customFormat="1" ht="20.100000000000001" customHeight="1">
      <c r="A137" s="416" t="s">
        <v>448</v>
      </c>
      <c r="B137" s="293" t="s">
        <v>796</v>
      </c>
      <c r="C137" s="293" t="s">
        <v>467</v>
      </c>
      <c r="D137" s="363" t="s">
        <v>797</v>
      </c>
      <c r="E137" s="500">
        <v>800000</v>
      </c>
      <c r="F137" s="500">
        <v>800000</v>
      </c>
      <c r="G137" s="500" t="s">
        <v>64</v>
      </c>
      <c r="H137" s="500">
        <v>800000</v>
      </c>
      <c r="I137" s="500">
        <v>800000</v>
      </c>
      <c r="J137" s="354" t="s">
        <v>782</v>
      </c>
      <c r="K137" s="293" t="s">
        <v>467</v>
      </c>
      <c r="L137" s="291" t="s">
        <v>47</v>
      </c>
    </row>
    <row r="138" spans="1:12" s="24" customFormat="1" ht="20.100000000000001" customHeight="1">
      <c r="A138" s="368"/>
      <c r="B138" s="366"/>
      <c r="C138" s="394" t="s">
        <v>33</v>
      </c>
      <c r="D138" s="386"/>
      <c r="E138" s="666"/>
      <c r="F138" s="667"/>
      <c r="G138" s="667"/>
      <c r="H138" s="667"/>
      <c r="I138" s="667"/>
      <c r="J138" s="386"/>
      <c r="K138" s="394" t="s">
        <v>33</v>
      </c>
      <c r="L138" s="395"/>
    </row>
    <row r="139" spans="1:12" s="24" customFormat="1" ht="20.100000000000001" customHeight="1">
      <c r="A139" s="416" t="s">
        <v>793</v>
      </c>
      <c r="B139" s="293" t="s">
        <v>845</v>
      </c>
      <c r="C139" s="380" t="s">
        <v>60</v>
      </c>
      <c r="D139" s="353" t="s">
        <v>847</v>
      </c>
      <c r="E139" s="633">
        <v>100000</v>
      </c>
      <c r="F139" s="633">
        <v>1000000</v>
      </c>
      <c r="G139" s="633" t="s">
        <v>64</v>
      </c>
      <c r="H139" s="633">
        <v>1000000</v>
      </c>
      <c r="I139" s="633">
        <v>1000000</v>
      </c>
      <c r="J139" s="363" t="s">
        <v>66</v>
      </c>
      <c r="K139" s="380" t="s">
        <v>437</v>
      </c>
      <c r="L139" s="291" t="s">
        <v>47</v>
      </c>
    </row>
    <row r="140" spans="1:12" s="24" customFormat="1" ht="20.100000000000001" customHeight="1">
      <c r="A140" s="416"/>
      <c r="B140" s="363" t="s">
        <v>846</v>
      </c>
      <c r="C140" s="380"/>
      <c r="D140" s="353"/>
      <c r="E140" s="633"/>
      <c r="F140" s="633"/>
      <c r="G140" s="633"/>
      <c r="H140" s="633"/>
      <c r="I140" s="633"/>
      <c r="J140" s="354" t="s">
        <v>68</v>
      </c>
      <c r="K140" s="293" t="s">
        <v>61</v>
      </c>
      <c r="L140" s="363" t="s">
        <v>9</v>
      </c>
    </row>
    <row r="141" spans="1:12" s="24" customFormat="1" ht="20.100000000000001" customHeight="1">
      <c r="A141" s="416"/>
      <c r="B141" s="293"/>
      <c r="C141" s="380"/>
      <c r="D141" s="353"/>
      <c r="E141" s="633"/>
      <c r="F141" s="633"/>
      <c r="G141" s="633"/>
      <c r="H141" s="633"/>
      <c r="I141" s="633"/>
      <c r="J141" s="363"/>
      <c r="K141" s="293"/>
      <c r="L141" s="363"/>
    </row>
    <row r="142" spans="1:12" s="24" customFormat="1" ht="20.100000000000001" customHeight="1">
      <c r="A142" s="342">
        <v>34</v>
      </c>
      <c r="B142" s="353" t="s">
        <v>1017</v>
      </c>
      <c r="C142" s="293" t="s">
        <v>998</v>
      </c>
      <c r="D142" s="353" t="s">
        <v>1000</v>
      </c>
      <c r="E142" s="668" t="s">
        <v>64</v>
      </c>
      <c r="F142" s="647">
        <v>1200000</v>
      </c>
      <c r="G142" s="647">
        <v>1200000</v>
      </c>
      <c r="H142" s="647">
        <v>1200000</v>
      </c>
      <c r="I142" s="647">
        <v>1200000</v>
      </c>
      <c r="J142" s="357" t="s">
        <v>66</v>
      </c>
      <c r="K142" s="293" t="s">
        <v>57</v>
      </c>
      <c r="L142" s="359" t="s">
        <v>62</v>
      </c>
    </row>
    <row r="143" spans="1:12" s="24" customFormat="1" ht="20.100000000000001" customHeight="1">
      <c r="A143" s="342"/>
      <c r="B143" s="353" t="s">
        <v>1020</v>
      </c>
      <c r="C143" s="379" t="s">
        <v>999</v>
      </c>
      <c r="D143" s="387"/>
      <c r="E143" s="640"/>
      <c r="F143" s="640"/>
      <c r="G143" s="641"/>
      <c r="H143" s="641"/>
      <c r="I143" s="641"/>
      <c r="J143" s="354" t="s">
        <v>67</v>
      </c>
      <c r="K143" s="293" t="s">
        <v>58</v>
      </c>
      <c r="L143" s="359" t="s">
        <v>63</v>
      </c>
    </row>
    <row r="144" spans="1:12" s="19" customFormat="1" ht="20.100000000000001" customHeight="1">
      <c r="A144" s="342"/>
      <c r="B144" s="359" t="s">
        <v>1019</v>
      </c>
      <c r="C144" s="379"/>
      <c r="D144" s="387"/>
      <c r="E144" s="640"/>
      <c r="F144" s="640"/>
      <c r="G144" s="641"/>
      <c r="H144" s="641"/>
      <c r="I144" s="641"/>
      <c r="J144" s="347"/>
      <c r="K144" s="342"/>
      <c r="L144" s="344"/>
    </row>
    <row r="145" spans="1:12" s="24" customFormat="1" ht="20.100000000000001" customHeight="1">
      <c r="A145" s="368"/>
      <c r="B145" s="366" t="s">
        <v>1018</v>
      </c>
      <c r="C145" s="394"/>
      <c r="D145" s="386"/>
      <c r="E145" s="666"/>
      <c r="F145" s="667"/>
      <c r="G145" s="667"/>
      <c r="H145" s="667"/>
      <c r="I145" s="667"/>
      <c r="J145" s="386"/>
      <c r="K145" s="394"/>
      <c r="L145" s="395"/>
    </row>
    <row r="146" spans="1:12" s="24" customFormat="1" ht="20.100000000000001" customHeight="1">
      <c r="A146" s="301"/>
      <c r="B146" s="371"/>
      <c r="C146" s="371"/>
      <c r="D146" s="371"/>
      <c r="E146" s="588">
        <f>SUM(E137:E145)</f>
        <v>900000</v>
      </c>
      <c r="F146" s="588">
        <f t="shared" ref="F146:I146" si="5">SUM(F137:F145)</f>
        <v>3000000</v>
      </c>
      <c r="G146" s="588">
        <f t="shared" si="5"/>
        <v>1200000</v>
      </c>
      <c r="H146" s="588">
        <f t="shared" si="5"/>
        <v>3000000</v>
      </c>
      <c r="I146" s="588">
        <f t="shared" si="5"/>
        <v>3000000</v>
      </c>
      <c r="J146" s="585">
        <f>SUM(E146:I146)</f>
        <v>11100000</v>
      </c>
      <c r="K146" s="371"/>
      <c r="L146" s="374"/>
    </row>
    <row r="147" spans="1:12" s="24" customFormat="1" ht="20.100000000000001" customHeight="1">
      <c r="A147" s="492"/>
      <c r="B147" s="492"/>
      <c r="C147" s="492"/>
      <c r="D147" s="492"/>
      <c r="E147" s="669"/>
      <c r="F147" s="670"/>
      <c r="G147" s="669"/>
      <c r="H147" s="669"/>
      <c r="I147" s="669"/>
      <c r="J147" s="664"/>
      <c r="K147" s="492"/>
      <c r="L147" s="492"/>
    </row>
    <row r="148" spans="1:12" s="112" customFormat="1" ht="20.100000000000001" customHeight="1">
      <c r="A148" s="753"/>
      <c r="B148" s="753"/>
      <c r="C148" s="753"/>
      <c r="D148" s="753"/>
      <c r="E148" s="753"/>
      <c r="F148" s="753"/>
      <c r="G148" s="753"/>
      <c r="H148" s="753"/>
      <c r="I148" s="753"/>
      <c r="J148" s="753"/>
      <c r="K148" s="753"/>
      <c r="L148" s="753"/>
    </row>
    <row r="149" spans="1:12" s="17" customFormat="1" ht="20.100000000000001" customHeight="1">
      <c r="A149" s="754"/>
      <c r="B149" s="754"/>
      <c r="C149" s="754"/>
      <c r="D149" s="754"/>
      <c r="E149" s="754"/>
      <c r="F149" s="754"/>
      <c r="G149" s="754"/>
      <c r="H149" s="754"/>
      <c r="I149" s="754"/>
      <c r="J149" s="754"/>
      <c r="K149" s="754"/>
      <c r="L149" s="754"/>
    </row>
    <row r="150" spans="1:12" s="17" customFormat="1" ht="20.100000000000001" customHeight="1">
      <c r="A150" s="665"/>
      <c r="B150" s="665"/>
      <c r="C150" s="665"/>
      <c r="D150" s="665"/>
      <c r="E150" s="665"/>
      <c r="F150" s="665"/>
      <c r="G150" s="665"/>
      <c r="H150" s="665"/>
      <c r="I150" s="665"/>
      <c r="J150" s="665"/>
      <c r="K150" s="665"/>
      <c r="L150" s="374" t="s">
        <v>922</v>
      </c>
    </row>
    <row r="151" spans="1:12" s="17" customFormat="1" ht="20.100000000000001" customHeight="1">
      <c r="A151" s="665"/>
      <c r="B151" s="665"/>
      <c r="C151" s="665"/>
      <c r="D151" s="665"/>
      <c r="E151" s="665"/>
      <c r="F151" s="665"/>
      <c r="G151" s="665"/>
      <c r="H151" s="665"/>
      <c r="I151" s="665"/>
      <c r="J151" s="665"/>
      <c r="K151" s="665"/>
      <c r="L151" s="665"/>
    </row>
    <row r="152" spans="1:12" s="17" customFormat="1" ht="20.100000000000001" customHeight="1">
      <c r="A152" s="665"/>
      <c r="B152" s="665"/>
      <c r="C152" s="665"/>
      <c r="D152" s="665"/>
      <c r="E152" s="665"/>
      <c r="F152" s="665"/>
      <c r="G152" s="665"/>
      <c r="H152" s="665"/>
      <c r="I152" s="665"/>
      <c r="J152" s="665"/>
      <c r="K152" s="665"/>
      <c r="L152" s="665"/>
    </row>
    <row r="153" spans="1:12" ht="21.75" customHeight="1">
      <c r="A153" s="334"/>
      <c r="B153" s="608" t="s">
        <v>1016</v>
      </c>
      <c r="C153" s="335"/>
      <c r="D153" s="335"/>
      <c r="E153" s="335"/>
      <c r="F153" s="335"/>
      <c r="G153" s="335"/>
      <c r="H153" s="335"/>
      <c r="I153" s="335"/>
      <c r="J153" s="336"/>
      <c r="K153" s="335"/>
      <c r="L153" s="335"/>
    </row>
    <row r="154" spans="1:12" ht="21.95" customHeight="1">
      <c r="A154" s="337"/>
      <c r="B154" s="337"/>
      <c r="C154" s="338"/>
      <c r="D154" s="339" t="s">
        <v>18</v>
      </c>
      <c r="E154" s="750" t="s">
        <v>28</v>
      </c>
      <c r="F154" s="751"/>
      <c r="G154" s="751"/>
      <c r="H154" s="751"/>
      <c r="I154" s="752"/>
      <c r="J154" s="340" t="s">
        <v>26</v>
      </c>
      <c r="K154" s="339" t="s">
        <v>29</v>
      </c>
      <c r="L154" s="341" t="s">
        <v>20</v>
      </c>
    </row>
    <row r="155" spans="1:12" ht="24" customHeight="1">
      <c r="A155" s="342"/>
      <c r="B155" s="342" t="s">
        <v>25</v>
      </c>
      <c r="C155" s="343" t="s">
        <v>16</v>
      </c>
      <c r="D155" s="342" t="s">
        <v>21</v>
      </c>
      <c r="E155" s="339">
        <v>2561</v>
      </c>
      <c r="F155" s="339">
        <v>2562</v>
      </c>
      <c r="G155" s="339">
        <v>2563</v>
      </c>
      <c r="H155" s="339">
        <v>2564</v>
      </c>
      <c r="I155" s="339">
        <v>2565</v>
      </c>
      <c r="J155" s="342" t="s">
        <v>27</v>
      </c>
      <c r="K155" s="342" t="s">
        <v>22</v>
      </c>
      <c r="L155" s="344" t="s">
        <v>23</v>
      </c>
    </row>
    <row r="156" spans="1:12" ht="24" customHeight="1">
      <c r="A156" s="342"/>
      <c r="B156" s="342"/>
      <c r="C156" s="343"/>
      <c r="D156" s="342"/>
      <c r="E156" s="345" t="s">
        <v>1</v>
      </c>
      <c r="F156" s="345" t="s">
        <v>1</v>
      </c>
      <c r="G156" s="346" t="s">
        <v>1</v>
      </c>
      <c r="H156" s="346" t="s">
        <v>1</v>
      </c>
      <c r="I156" s="346" t="s">
        <v>1</v>
      </c>
      <c r="J156" s="347"/>
      <c r="K156" s="342"/>
      <c r="L156" s="344"/>
    </row>
    <row r="157" spans="1:12" ht="24" customHeight="1">
      <c r="A157" s="348">
        <v>35</v>
      </c>
      <c r="B157" s="349" t="s">
        <v>46</v>
      </c>
      <c r="C157" s="349" t="s">
        <v>824</v>
      </c>
      <c r="D157" s="349" t="s">
        <v>135</v>
      </c>
      <c r="E157" s="631">
        <v>200000</v>
      </c>
      <c r="F157" s="631">
        <v>200000</v>
      </c>
      <c r="G157" s="631" t="s">
        <v>1033</v>
      </c>
      <c r="H157" s="631">
        <v>200000</v>
      </c>
      <c r="I157" s="631">
        <v>200000</v>
      </c>
      <c r="J157" s="350" t="s">
        <v>66</v>
      </c>
      <c r="K157" s="351" t="s">
        <v>829</v>
      </c>
      <c r="L157" s="348" t="s">
        <v>47</v>
      </c>
    </row>
    <row r="158" spans="1:12" ht="24" customHeight="1">
      <c r="A158" s="352"/>
      <c r="B158" s="353" t="s">
        <v>788</v>
      </c>
      <c r="C158" s="353" t="s">
        <v>825</v>
      </c>
      <c r="D158" s="353"/>
      <c r="E158" s="632"/>
      <c r="F158" s="632"/>
      <c r="G158" s="632"/>
      <c r="H158" s="632"/>
      <c r="I158" s="632"/>
      <c r="J158" s="354" t="s">
        <v>68</v>
      </c>
      <c r="K158" s="355" t="s">
        <v>828</v>
      </c>
      <c r="L158" s="352"/>
    </row>
    <row r="159" spans="1:12" ht="24" customHeight="1">
      <c r="A159" s="352"/>
      <c r="B159" s="353" t="s">
        <v>822</v>
      </c>
      <c r="C159" s="353"/>
      <c r="D159" s="353"/>
      <c r="E159" s="632"/>
      <c r="F159" s="632"/>
      <c r="G159" s="632"/>
      <c r="H159" s="632"/>
      <c r="I159" s="632"/>
      <c r="J159" s="354"/>
      <c r="K159" s="355"/>
      <c r="L159" s="352"/>
    </row>
    <row r="160" spans="1:12" ht="24" customHeight="1">
      <c r="A160" s="291">
        <v>36</v>
      </c>
      <c r="B160" s="293" t="s">
        <v>342</v>
      </c>
      <c r="C160" s="297" t="s">
        <v>826</v>
      </c>
      <c r="D160" s="353" t="s">
        <v>135</v>
      </c>
      <c r="E160" s="633">
        <v>1000000</v>
      </c>
      <c r="F160" s="633">
        <v>1000000</v>
      </c>
      <c r="G160" s="633" t="s">
        <v>64</v>
      </c>
      <c r="H160" s="633">
        <v>1000000</v>
      </c>
      <c r="I160" s="633">
        <v>1000000</v>
      </c>
      <c r="J160" s="357" t="s">
        <v>66</v>
      </c>
      <c r="K160" s="297" t="s">
        <v>52</v>
      </c>
      <c r="L160" s="352" t="s">
        <v>47</v>
      </c>
    </row>
    <row r="161" spans="1:12" ht="24" customHeight="1">
      <c r="A161" s="291"/>
      <c r="B161" s="358" t="s">
        <v>787</v>
      </c>
      <c r="C161" s="297" t="s">
        <v>827</v>
      </c>
      <c r="D161" s="353"/>
      <c r="E161" s="633"/>
      <c r="F161" s="633"/>
      <c r="G161" s="633"/>
      <c r="H161" s="633"/>
      <c r="I161" s="633"/>
      <c r="J161" s="354" t="s">
        <v>68</v>
      </c>
      <c r="K161" s="297" t="s">
        <v>51</v>
      </c>
      <c r="L161" s="352"/>
    </row>
    <row r="162" spans="1:12" ht="19.5" customHeight="1">
      <c r="A162" s="291"/>
      <c r="B162" s="359" t="s">
        <v>53</v>
      </c>
      <c r="C162" s="297"/>
      <c r="D162" s="353"/>
      <c r="E162" s="633"/>
      <c r="F162" s="633"/>
      <c r="G162" s="633"/>
      <c r="H162" s="633"/>
      <c r="I162" s="633"/>
      <c r="J162" s="354" t="s">
        <v>707</v>
      </c>
      <c r="K162" s="297"/>
      <c r="L162" s="352"/>
    </row>
    <row r="163" spans="1:12" ht="20.25" customHeight="1">
      <c r="A163" s="714"/>
      <c r="B163" s="359" t="s">
        <v>822</v>
      </c>
      <c r="C163" s="353"/>
      <c r="D163" s="353"/>
      <c r="E163" s="632"/>
      <c r="F163" s="632"/>
      <c r="G163" s="632"/>
      <c r="H163" s="632"/>
      <c r="I163" s="632"/>
      <c r="J163" s="354"/>
      <c r="K163" s="355"/>
      <c r="L163" s="352"/>
    </row>
    <row r="164" spans="1:12" ht="24" customHeight="1">
      <c r="A164" s="360">
        <v>37</v>
      </c>
      <c r="B164" s="293" t="s">
        <v>48</v>
      </c>
      <c r="C164" s="361" t="s">
        <v>821</v>
      </c>
      <c r="D164" s="353" t="s">
        <v>135</v>
      </c>
      <c r="E164" s="500">
        <v>1000000</v>
      </c>
      <c r="F164" s="500">
        <v>1000000</v>
      </c>
      <c r="G164" s="500" t="s">
        <v>64</v>
      </c>
      <c r="H164" s="500">
        <v>1000000</v>
      </c>
      <c r="I164" s="500">
        <v>1000000</v>
      </c>
      <c r="J164" s="357" t="s">
        <v>66</v>
      </c>
      <c r="K164" s="297" t="s">
        <v>830</v>
      </c>
      <c r="L164" s="352" t="s">
        <v>47</v>
      </c>
    </row>
    <row r="165" spans="1:12" ht="21" customHeight="1">
      <c r="A165" s="362"/>
      <c r="B165" s="293" t="s">
        <v>65</v>
      </c>
      <c r="C165" s="361" t="s">
        <v>820</v>
      </c>
      <c r="D165" s="385" t="s">
        <v>9</v>
      </c>
      <c r="E165" s="500"/>
      <c r="F165" s="500"/>
      <c r="G165" s="500"/>
      <c r="H165" s="500"/>
      <c r="I165" s="500"/>
      <c r="J165" s="354" t="s">
        <v>67</v>
      </c>
      <c r="K165" s="297" t="s">
        <v>820</v>
      </c>
      <c r="L165" s="363"/>
    </row>
    <row r="166" spans="1:12" ht="17.25" customHeight="1">
      <c r="A166" s="362"/>
      <c r="B166" s="293" t="s">
        <v>837</v>
      </c>
      <c r="C166" s="361"/>
      <c r="D166" s="385"/>
      <c r="E166" s="500"/>
      <c r="F166" s="500"/>
      <c r="G166" s="500"/>
      <c r="H166" s="500"/>
      <c r="I166" s="500"/>
      <c r="J166" s="354"/>
      <c r="K166" s="297"/>
      <c r="L166" s="363"/>
    </row>
    <row r="167" spans="1:12" ht="24" customHeight="1">
      <c r="A167" s="352">
        <v>38</v>
      </c>
      <c r="B167" s="293" t="s">
        <v>413</v>
      </c>
      <c r="C167" s="293" t="s">
        <v>824</v>
      </c>
      <c r="D167" s="353" t="s">
        <v>135</v>
      </c>
      <c r="E167" s="500">
        <v>1000000</v>
      </c>
      <c r="F167" s="500">
        <v>1000000</v>
      </c>
      <c r="G167" s="500" t="s">
        <v>64</v>
      </c>
      <c r="H167" s="500">
        <v>1000000</v>
      </c>
      <c r="I167" s="500">
        <v>1000000</v>
      </c>
      <c r="J167" s="357" t="s">
        <v>66</v>
      </c>
      <c r="K167" s="364" t="s">
        <v>832</v>
      </c>
      <c r="L167" s="352" t="s">
        <v>47</v>
      </c>
    </row>
    <row r="168" spans="1:12" ht="19.5" customHeight="1">
      <c r="A168" s="365"/>
      <c r="B168" s="366" t="s">
        <v>460</v>
      </c>
      <c r="C168" s="366" t="s">
        <v>142</v>
      </c>
      <c r="D168" s="386" t="s">
        <v>9</v>
      </c>
      <c r="E168" s="574"/>
      <c r="F168" s="574"/>
      <c r="G168" s="637"/>
      <c r="H168" s="637"/>
      <c r="I168" s="637"/>
      <c r="J168" s="369" t="s">
        <v>67</v>
      </c>
      <c r="K168" s="370" t="s">
        <v>831</v>
      </c>
      <c r="L168" s="365" t="s">
        <v>468</v>
      </c>
    </row>
    <row r="169" spans="1:12" ht="24" customHeight="1">
      <c r="A169" s="289"/>
      <c r="B169" s="324"/>
      <c r="C169" s="324"/>
      <c r="D169" s="326"/>
      <c r="E169" s="588">
        <f>SUM(E157:E168)</f>
        <v>3200000</v>
      </c>
      <c r="F169" s="588">
        <f t="shared" ref="F169:I169" si="6">SUM(F157:F168)</f>
        <v>3200000</v>
      </c>
      <c r="G169" s="588">
        <f t="shared" si="6"/>
        <v>0</v>
      </c>
      <c r="H169" s="588">
        <f t="shared" si="6"/>
        <v>3200000</v>
      </c>
      <c r="I169" s="588">
        <f t="shared" si="6"/>
        <v>3200000</v>
      </c>
      <c r="J169" s="590">
        <f>SUM(E169:I169)</f>
        <v>12800000</v>
      </c>
      <c r="K169" s="622"/>
      <c r="L169" s="289" t="s">
        <v>1032</v>
      </c>
    </row>
    <row r="170" spans="1:12" ht="24" customHeight="1">
      <c r="E170" s="691">
        <f>SUM(E169,E146,E127,E105,E85,E66,E42,E21)</f>
        <v>10350000</v>
      </c>
      <c r="F170" s="691">
        <f>SUM(F169,F146,F127,F105,F85,F66,F42,F21)</f>
        <v>35750000</v>
      </c>
      <c r="G170" s="691">
        <f>SUM(G169,G146,G127,G105,G85,G66,G42,G21)</f>
        <v>11450000</v>
      </c>
      <c r="H170" s="691">
        <f>SUM(H169,H146,H127,H105,H85,H66,H42,H21)</f>
        <v>35450000</v>
      </c>
      <c r="I170" s="691">
        <f>SUM(I169,I146,I127,I105,I85,I66,I42,I21)</f>
        <v>35450000</v>
      </c>
      <c r="J170" s="692">
        <f>SUM(E170:I170)</f>
        <v>128450000</v>
      </c>
    </row>
    <row r="176" spans="1:12" ht="36" customHeight="1"/>
  </sheetData>
  <mergeCells count="13">
    <mergeCell ref="E154:I154"/>
    <mergeCell ref="A148:L148"/>
    <mergeCell ref="A149:L149"/>
    <mergeCell ref="E134:I134"/>
    <mergeCell ref="E112:I112"/>
    <mergeCell ref="A1:B1"/>
    <mergeCell ref="A2:L2"/>
    <mergeCell ref="A3:L3"/>
    <mergeCell ref="E8:I8"/>
    <mergeCell ref="E92:I92"/>
    <mergeCell ref="E70:I70"/>
    <mergeCell ref="E27:I27"/>
    <mergeCell ref="E48:I4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firstPageNumber="22" orientation="landscape" useFirstPageNumber="1" r:id="rId1"/>
  <headerFooter scaleWithDoc="0" alignWithMargins="0">
    <oddFooter xml:space="preserve">&amp;R&amp;"TH SarabunPSK,ตัวหนา"&amp;16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P80"/>
  <sheetViews>
    <sheetView view="pageBreakPreview" topLeftCell="A7" zoomScaleNormal="100" zoomScaleSheetLayoutView="100" workbookViewId="0">
      <selection activeCell="K62" sqref="K62"/>
    </sheetView>
  </sheetViews>
  <sheetFormatPr defaultRowHeight="24" customHeight="1"/>
  <cols>
    <col min="1" max="1" width="3.5703125" style="12" customWidth="1"/>
    <col min="2" max="2" width="30.5703125" style="1" customWidth="1"/>
    <col min="3" max="3" width="21.28515625" style="1" customWidth="1"/>
    <col min="4" max="4" width="12.85546875" style="1" customWidth="1"/>
    <col min="5" max="5" width="8.5703125" style="6" customWidth="1"/>
    <col min="6" max="6" width="9" style="6" customWidth="1"/>
    <col min="7" max="7" width="8.5703125" style="1" customWidth="1"/>
    <col min="8" max="8" width="9" style="1" customWidth="1"/>
    <col min="9" max="9" width="9.7109375" style="1" customWidth="1"/>
    <col min="10" max="10" width="10.42578125" style="1" customWidth="1"/>
    <col min="11" max="11" width="18.5703125" style="1" customWidth="1"/>
    <col min="12" max="12" width="11.85546875" style="1" customWidth="1"/>
    <col min="13" max="13" width="0.5703125" style="1" hidden="1" customWidth="1"/>
    <col min="14" max="16" width="9.140625" style="1" hidden="1" customWidth="1"/>
    <col min="17" max="17" width="1" style="1" customWidth="1"/>
    <col min="18" max="18" width="5" style="1" customWidth="1"/>
    <col min="19" max="16384" width="9.140625" style="1"/>
  </cols>
  <sheetData>
    <row r="2" spans="1:12" ht="24" customHeight="1">
      <c r="B2" s="434" t="s">
        <v>869</v>
      </c>
    </row>
    <row r="3" spans="1:12" s="98" customFormat="1" ht="21" customHeight="1">
      <c r="A3" s="735" t="s">
        <v>0</v>
      </c>
      <c r="B3" s="735"/>
      <c r="C3" s="735"/>
      <c r="D3" s="735"/>
      <c r="E3" s="735"/>
      <c r="F3" s="735"/>
      <c r="G3" s="735"/>
      <c r="H3" s="735"/>
      <c r="I3" s="735"/>
      <c r="J3" s="735"/>
      <c r="K3" s="735"/>
      <c r="L3" s="735"/>
    </row>
    <row r="4" spans="1:12" s="98" customFormat="1" ht="21" customHeight="1">
      <c r="A4" s="746" t="s">
        <v>929</v>
      </c>
      <c r="B4" s="746"/>
      <c r="C4" s="746"/>
      <c r="D4" s="746"/>
      <c r="E4" s="746"/>
      <c r="F4" s="746"/>
      <c r="G4" s="746"/>
      <c r="H4" s="746"/>
      <c r="I4" s="746"/>
      <c r="J4" s="746"/>
      <c r="K4" s="746"/>
      <c r="L4" s="746"/>
    </row>
    <row r="5" spans="1:12" s="98" customFormat="1" ht="21" customHeight="1">
      <c r="A5" s="746" t="s">
        <v>44</v>
      </c>
      <c r="B5" s="746"/>
      <c r="C5" s="746"/>
      <c r="D5" s="746"/>
      <c r="E5" s="746"/>
      <c r="F5" s="746"/>
      <c r="G5" s="746"/>
      <c r="H5" s="746"/>
      <c r="I5" s="746"/>
      <c r="J5" s="746"/>
      <c r="K5" s="746"/>
      <c r="L5" s="746"/>
    </row>
    <row r="6" spans="1:12" s="17" customFormat="1" ht="21" customHeight="1">
      <c r="A6" s="288"/>
      <c r="B6" s="276" t="s">
        <v>852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</row>
    <row r="7" spans="1:12" s="17" customFormat="1" ht="21" customHeight="1">
      <c r="A7" s="288"/>
      <c r="B7" s="307" t="s">
        <v>853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</row>
    <row r="8" spans="1:12" s="19" customFormat="1" ht="20.100000000000001" customHeight="1">
      <c r="A8" s="308"/>
      <c r="B8" s="276" t="s">
        <v>854</v>
      </c>
      <c r="C8" s="282"/>
      <c r="D8" s="282"/>
      <c r="E8" s="282"/>
      <c r="F8" s="282"/>
      <c r="G8" s="282"/>
      <c r="H8" s="282"/>
      <c r="I8" s="282"/>
      <c r="J8" s="282"/>
      <c r="K8" s="282"/>
      <c r="L8" s="282"/>
    </row>
    <row r="9" spans="1:12" s="19" customFormat="1" ht="20.100000000000001" customHeight="1">
      <c r="A9" s="402"/>
      <c r="B9" s="437" t="s">
        <v>510</v>
      </c>
      <c r="C9" s="438"/>
      <c r="D9" s="438"/>
      <c r="E9" s="403"/>
      <c r="F9" s="403"/>
      <c r="G9" s="403"/>
      <c r="H9" s="403"/>
      <c r="I9" s="403"/>
      <c r="J9" s="403"/>
      <c r="K9" s="403"/>
      <c r="L9" s="403"/>
    </row>
    <row r="10" spans="1:12" s="24" customFormat="1" ht="20.100000000000001" customHeight="1">
      <c r="A10" s="309"/>
      <c r="B10" s="309"/>
      <c r="C10" s="310"/>
      <c r="D10" s="398" t="s">
        <v>18</v>
      </c>
      <c r="E10" s="747" t="s">
        <v>28</v>
      </c>
      <c r="F10" s="748"/>
      <c r="G10" s="748"/>
      <c r="H10" s="756"/>
      <c r="I10" s="312"/>
      <c r="J10" s="312" t="s">
        <v>26</v>
      </c>
      <c r="K10" s="311" t="s">
        <v>29</v>
      </c>
      <c r="L10" s="313" t="s">
        <v>20</v>
      </c>
    </row>
    <row r="11" spans="1:12" s="24" customFormat="1" ht="20.100000000000001" customHeight="1">
      <c r="A11" s="314" t="s">
        <v>14</v>
      </c>
      <c r="B11" s="314" t="s">
        <v>25</v>
      </c>
      <c r="C11" s="315" t="s">
        <v>16</v>
      </c>
      <c r="D11" s="399" t="s">
        <v>856</v>
      </c>
      <c r="E11" s="311">
        <v>2561</v>
      </c>
      <c r="F11" s="311">
        <v>2562</v>
      </c>
      <c r="G11" s="311">
        <v>2563</v>
      </c>
      <c r="H11" s="311">
        <v>2564</v>
      </c>
      <c r="I11" s="311">
        <v>2565</v>
      </c>
      <c r="J11" s="314" t="s">
        <v>27</v>
      </c>
      <c r="K11" s="314" t="s">
        <v>22</v>
      </c>
      <c r="L11" s="316" t="s">
        <v>23</v>
      </c>
    </row>
    <row r="12" spans="1:12" s="19" customFormat="1" ht="20.100000000000001" customHeight="1">
      <c r="A12" s="327"/>
      <c r="B12" s="327"/>
      <c r="C12" s="328"/>
      <c r="D12" s="436" t="s">
        <v>857</v>
      </c>
      <c r="E12" s="329" t="s">
        <v>1</v>
      </c>
      <c r="F12" s="329" t="s">
        <v>1</v>
      </c>
      <c r="G12" s="318" t="s">
        <v>1</v>
      </c>
      <c r="H12" s="318" t="s">
        <v>1</v>
      </c>
      <c r="I12" s="318" t="s">
        <v>1</v>
      </c>
      <c r="J12" s="318"/>
      <c r="K12" s="327"/>
      <c r="L12" s="330"/>
    </row>
    <row r="13" spans="1:12" s="19" customFormat="1" ht="20.100000000000001" customHeight="1">
      <c r="A13" s="291">
        <v>1</v>
      </c>
      <c r="B13" s="453" t="s">
        <v>69</v>
      </c>
      <c r="C13" s="297" t="s">
        <v>70</v>
      </c>
      <c r="D13" s="291" t="s">
        <v>71</v>
      </c>
      <c r="E13" s="295">
        <v>40000</v>
      </c>
      <c r="F13" s="300">
        <v>40000</v>
      </c>
      <c r="G13" s="292">
        <v>40000</v>
      </c>
      <c r="H13" s="292">
        <v>40000</v>
      </c>
      <c r="I13" s="292">
        <v>40000</v>
      </c>
      <c r="J13" s="291" t="s">
        <v>89</v>
      </c>
      <c r="K13" s="293" t="s">
        <v>72</v>
      </c>
      <c r="L13" s="278" t="s">
        <v>47</v>
      </c>
    </row>
    <row r="14" spans="1:12" s="19" customFormat="1" ht="20.100000000000001" customHeight="1">
      <c r="A14" s="291"/>
      <c r="B14" s="293" t="s">
        <v>73</v>
      </c>
      <c r="C14" s="297" t="s">
        <v>74</v>
      </c>
      <c r="D14" s="291"/>
      <c r="E14" s="292"/>
      <c r="F14" s="300"/>
      <c r="G14" s="293" t="s">
        <v>9</v>
      </c>
      <c r="H14" s="293" t="s">
        <v>9</v>
      </c>
      <c r="I14" s="293" t="s">
        <v>9</v>
      </c>
      <c r="J14" s="293" t="s">
        <v>7</v>
      </c>
      <c r="K14" s="293" t="s">
        <v>75</v>
      </c>
      <c r="L14" s="280"/>
    </row>
    <row r="15" spans="1:12" s="19" customFormat="1" ht="20.100000000000001" customHeight="1">
      <c r="A15" s="291"/>
      <c r="B15" s="293" t="s">
        <v>76</v>
      </c>
      <c r="C15" s="297"/>
      <c r="D15" s="291"/>
      <c r="E15" s="292"/>
      <c r="F15" s="300"/>
      <c r="G15" s="293" t="s">
        <v>9</v>
      </c>
      <c r="H15" s="293" t="s">
        <v>9</v>
      </c>
      <c r="I15" s="293" t="s">
        <v>9</v>
      </c>
      <c r="J15" s="291"/>
      <c r="K15" s="293" t="s">
        <v>77</v>
      </c>
      <c r="L15" s="278"/>
    </row>
    <row r="16" spans="1:12" s="19" customFormat="1" ht="20.100000000000001" customHeight="1">
      <c r="A16" s="291">
        <v>2</v>
      </c>
      <c r="B16" s="293" t="s">
        <v>849</v>
      </c>
      <c r="C16" s="297" t="s">
        <v>78</v>
      </c>
      <c r="D16" s="291" t="s">
        <v>71</v>
      </c>
      <c r="E16" s="292" t="s">
        <v>64</v>
      </c>
      <c r="F16" s="300">
        <v>50000</v>
      </c>
      <c r="G16" s="292">
        <v>50000</v>
      </c>
      <c r="H16" s="292">
        <v>50000</v>
      </c>
      <c r="I16" s="292">
        <v>50000</v>
      </c>
      <c r="J16" s="291" t="s">
        <v>89</v>
      </c>
      <c r="K16" s="293" t="s">
        <v>79</v>
      </c>
      <c r="L16" s="404" t="s">
        <v>47</v>
      </c>
    </row>
    <row r="17" spans="1:12" s="19" customFormat="1" ht="20.100000000000001" customHeight="1">
      <c r="A17" s="291"/>
      <c r="B17" s="293" t="s">
        <v>848</v>
      </c>
      <c r="C17" s="371" t="s">
        <v>80</v>
      </c>
      <c r="D17" s="293"/>
      <c r="E17" s="293"/>
      <c r="F17" s="371"/>
      <c r="G17" s="292" t="s">
        <v>9</v>
      </c>
      <c r="H17" s="292" t="s">
        <v>9</v>
      </c>
      <c r="I17" s="292" t="s">
        <v>9</v>
      </c>
      <c r="J17" s="293" t="s">
        <v>7</v>
      </c>
      <c r="K17" s="293" t="s">
        <v>81</v>
      </c>
      <c r="L17" s="404"/>
    </row>
    <row r="18" spans="1:12" s="19" customFormat="1" ht="20.100000000000001" customHeight="1">
      <c r="A18" s="291">
        <v>3</v>
      </c>
      <c r="B18" s="293" t="s">
        <v>82</v>
      </c>
      <c r="C18" s="371" t="s">
        <v>83</v>
      </c>
      <c r="D18" s="291" t="s">
        <v>86</v>
      </c>
      <c r="E18" s="417" t="s">
        <v>64</v>
      </c>
      <c r="F18" s="566">
        <v>20000</v>
      </c>
      <c r="G18" s="292">
        <v>0</v>
      </c>
      <c r="H18" s="292">
        <v>20000</v>
      </c>
      <c r="I18" s="292">
        <v>20000</v>
      </c>
      <c r="J18" s="424" t="s">
        <v>34</v>
      </c>
      <c r="K18" s="293" t="s">
        <v>84</v>
      </c>
      <c r="L18" s="404" t="s">
        <v>47</v>
      </c>
    </row>
    <row r="19" spans="1:12" s="19" customFormat="1" ht="20.100000000000001" customHeight="1">
      <c r="A19" s="291">
        <v>4</v>
      </c>
      <c r="B19" s="293" t="s">
        <v>851</v>
      </c>
      <c r="C19" s="371" t="s">
        <v>85</v>
      </c>
      <c r="D19" s="291" t="s">
        <v>86</v>
      </c>
      <c r="E19" s="292" t="s">
        <v>9</v>
      </c>
      <c r="F19" s="296">
        <v>20000</v>
      </c>
      <c r="G19" s="292">
        <v>0</v>
      </c>
      <c r="H19" s="292">
        <v>20000</v>
      </c>
      <c r="I19" s="292">
        <v>20000</v>
      </c>
      <c r="J19" s="424" t="s">
        <v>34</v>
      </c>
      <c r="K19" s="371" t="s">
        <v>87</v>
      </c>
      <c r="L19" s="278" t="s">
        <v>47</v>
      </c>
    </row>
    <row r="20" spans="1:12" s="17" customFormat="1" ht="20.100000000000001" customHeight="1">
      <c r="A20" s="454"/>
      <c r="B20" s="364" t="s">
        <v>850</v>
      </c>
      <c r="C20" s="364" t="s">
        <v>88</v>
      </c>
      <c r="D20" s="364"/>
      <c r="E20" s="293"/>
      <c r="F20" s="301"/>
      <c r="G20" s="457" t="s">
        <v>9</v>
      </c>
      <c r="H20" s="457" t="s">
        <v>9</v>
      </c>
      <c r="I20" s="457"/>
      <c r="J20" s="291" t="s">
        <v>9</v>
      </c>
      <c r="K20" s="364" t="s">
        <v>88</v>
      </c>
      <c r="L20" s="278"/>
    </row>
    <row r="21" spans="1:12" s="17" customFormat="1" ht="20.100000000000001" customHeight="1">
      <c r="A21" s="291"/>
      <c r="B21" s="293"/>
      <c r="C21" s="293"/>
      <c r="D21" s="291"/>
      <c r="E21" s="417"/>
      <c r="F21" s="417"/>
      <c r="G21" s="292"/>
      <c r="H21" s="292"/>
      <c r="I21" s="296"/>
      <c r="J21" s="424"/>
      <c r="K21" s="293"/>
      <c r="L21" s="278"/>
    </row>
    <row r="22" spans="1:12" s="17" customFormat="1" ht="20.100000000000001" customHeight="1">
      <c r="A22" s="278"/>
      <c r="B22" s="280"/>
      <c r="C22" s="280"/>
      <c r="D22" s="280"/>
      <c r="E22" s="293"/>
      <c r="F22" s="293"/>
      <c r="G22" s="293"/>
      <c r="H22" s="293"/>
      <c r="I22" s="293"/>
      <c r="J22" s="291"/>
      <c r="K22" s="293"/>
      <c r="L22" s="278"/>
    </row>
    <row r="23" spans="1:12" s="17" customFormat="1" ht="20.100000000000001" customHeight="1">
      <c r="A23" s="321"/>
      <c r="B23" s="440"/>
      <c r="C23" s="440"/>
      <c r="D23" s="440"/>
      <c r="E23" s="474"/>
      <c r="F23" s="474"/>
      <c r="G23" s="474"/>
      <c r="H23" s="474"/>
      <c r="I23" s="567"/>
      <c r="J23" s="567"/>
      <c r="K23" s="567"/>
      <c r="L23" s="441"/>
    </row>
    <row r="24" spans="1:12" s="17" customFormat="1" ht="20.100000000000001" customHeight="1">
      <c r="A24" s="308"/>
      <c r="B24" s="442"/>
      <c r="C24" s="442"/>
      <c r="D24" s="442"/>
      <c r="E24" s="586">
        <f>SUM(E13:E23)</f>
        <v>40000</v>
      </c>
      <c r="F24" s="586">
        <f t="shared" ref="F24:I24" si="0">SUM(F13:F23)</f>
        <v>130000</v>
      </c>
      <c r="G24" s="586">
        <f t="shared" si="0"/>
        <v>90000</v>
      </c>
      <c r="H24" s="586">
        <f t="shared" si="0"/>
        <v>130000</v>
      </c>
      <c r="I24" s="586">
        <f t="shared" si="0"/>
        <v>130000</v>
      </c>
      <c r="J24" s="442"/>
      <c r="K24" s="442"/>
      <c r="L24" s="442"/>
    </row>
    <row r="25" spans="1:12" s="17" customFormat="1" ht="20.100000000000001" customHeight="1">
      <c r="A25" s="308"/>
      <c r="B25" s="442"/>
      <c r="C25" s="442"/>
      <c r="D25" s="442"/>
      <c r="E25" s="586">
        <f>SUM(E13:E23)</f>
        <v>40000</v>
      </c>
      <c r="F25" s="586">
        <f t="shared" ref="F25:I25" si="1">SUM(F13:F23)</f>
        <v>130000</v>
      </c>
      <c r="G25" s="586">
        <f t="shared" si="1"/>
        <v>90000</v>
      </c>
      <c r="H25" s="586">
        <f t="shared" si="1"/>
        <v>130000</v>
      </c>
      <c r="I25" s="586">
        <f t="shared" si="1"/>
        <v>130000</v>
      </c>
      <c r="J25" s="587"/>
      <c r="K25" s="442"/>
      <c r="L25" s="442" t="s">
        <v>1074</v>
      </c>
    </row>
    <row r="26" spans="1:12" s="17" customFormat="1" ht="20.100000000000001" customHeight="1">
      <c r="A26" s="308"/>
      <c r="B26" s="442"/>
      <c r="C26" s="442"/>
      <c r="D26" s="442"/>
      <c r="E26" s="443"/>
      <c r="F26" s="443"/>
      <c r="G26" s="443" t="e">
        <f>SUM(G13,G16,G18,G19,G32,G34,G50,G52,#REF!,#REF!,#REF!,#REF!,#REF!,#REF!,#REF!)</f>
        <v>#REF!</v>
      </c>
      <c r="H26" s="443"/>
      <c r="I26" s="443"/>
      <c r="J26" s="442"/>
      <c r="K26" s="444"/>
      <c r="L26" s="442"/>
    </row>
    <row r="27" spans="1:12" s="17" customFormat="1" ht="20.100000000000001" customHeight="1">
      <c r="A27" s="308"/>
      <c r="B27" s="442"/>
      <c r="C27" s="442"/>
      <c r="D27" s="442"/>
      <c r="E27" s="443"/>
      <c r="F27" s="443"/>
      <c r="G27" s="443"/>
      <c r="H27" s="443"/>
      <c r="I27" s="443"/>
      <c r="J27" s="442"/>
      <c r="K27" s="442"/>
      <c r="L27" s="471" t="s">
        <v>43</v>
      </c>
    </row>
    <row r="28" spans="1:12" s="17" customFormat="1" ht="20.100000000000001" customHeight="1">
      <c r="A28" s="402"/>
      <c r="B28" s="437" t="s">
        <v>510</v>
      </c>
      <c r="C28" s="438"/>
      <c r="D28" s="438"/>
      <c r="E28" s="438"/>
      <c r="F28" s="403"/>
      <c r="G28" s="403"/>
      <c r="H28" s="403"/>
      <c r="I28" s="403"/>
      <c r="J28" s="403"/>
      <c r="K28" s="403"/>
      <c r="L28" s="403"/>
    </row>
    <row r="29" spans="1:12" s="17" customFormat="1" ht="20.100000000000001" customHeight="1">
      <c r="A29" s="309"/>
      <c r="B29" s="309"/>
      <c r="C29" s="310"/>
      <c r="D29" s="398" t="s">
        <v>18</v>
      </c>
      <c r="E29" s="747" t="s">
        <v>28</v>
      </c>
      <c r="F29" s="748"/>
      <c r="G29" s="748"/>
      <c r="H29" s="749"/>
      <c r="I29" s="312"/>
      <c r="J29" s="312" t="s">
        <v>26</v>
      </c>
      <c r="K29" s="311" t="s">
        <v>29</v>
      </c>
      <c r="L29" s="313" t="s">
        <v>20</v>
      </c>
    </row>
    <row r="30" spans="1:12" s="17" customFormat="1" ht="20.100000000000001" customHeight="1">
      <c r="A30" s="314" t="s">
        <v>14</v>
      </c>
      <c r="B30" s="314" t="s">
        <v>25</v>
      </c>
      <c r="C30" s="315" t="s">
        <v>16</v>
      </c>
      <c r="D30" s="399" t="s">
        <v>856</v>
      </c>
      <c r="E30" s="311">
        <v>2561</v>
      </c>
      <c r="F30" s="311">
        <v>2562</v>
      </c>
      <c r="G30" s="311">
        <v>2563</v>
      </c>
      <c r="H30" s="311">
        <v>2564</v>
      </c>
      <c r="I30" s="311">
        <v>2565</v>
      </c>
      <c r="J30" s="314" t="s">
        <v>27</v>
      </c>
      <c r="K30" s="314" t="s">
        <v>22</v>
      </c>
      <c r="L30" s="316" t="s">
        <v>23</v>
      </c>
    </row>
    <row r="31" spans="1:12" s="17" customFormat="1" ht="20.100000000000001" customHeight="1">
      <c r="A31" s="327"/>
      <c r="B31" s="327"/>
      <c r="C31" s="328"/>
      <c r="D31" s="327" t="s">
        <v>857</v>
      </c>
      <c r="E31" s="329" t="s">
        <v>1</v>
      </c>
      <c r="F31" s="329" t="s">
        <v>1</v>
      </c>
      <c r="G31" s="318" t="s">
        <v>1</v>
      </c>
      <c r="H31" s="318" t="s">
        <v>1</v>
      </c>
      <c r="I31" s="318" t="s">
        <v>1</v>
      </c>
      <c r="J31" s="318"/>
      <c r="K31" s="327"/>
      <c r="L31" s="330"/>
    </row>
    <row r="32" spans="1:12" s="17" customFormat="1" ht="20.100000000000001" customHeight="1">
      <c r="A32" s="278">
        <v>5</v>
      </c>
      <c r="B32" s="363" t="s">
        <v>443</v>
      </c>
      <c r="C32" s="364" t="s">
        <v>90</v>
      </c>
      <c r="D32" s="291" t="s">
        <v>860</v>
      </c>
      <c r="E32" s="292">
        <v>50000</v>
      </c>
      <c r="F32" s="300">
        <v>50000</v>
      </c>
      <c r="G32" s="292">
        <v>50000</v>
      </c>
      <c r="H32" s="292">
        <v>50000</v>
      </c>
      <c r="I32" s="292">
        <v>50000</v>
      </c>
      <c r="J32" s="292" t="s">
        <v>131</v>
      </c>
      <c r="K32" s="371" t="s">
        <v>98</v>
      </c>
      <c r="L32" s="278" t="s">
        <v>47</v>
      </c>
    </row>
    <row r="33" spans="1:12" s="17" customFormat="1" ht="20.100000000000001" customHeight="1">
      <c r="A33" s="278"/>
      <c r="B33" s="455" t="s">
        <v>93</v>
      </c>
      <c r="C33" s="293" t="s">
        <v>91</v>
      </c>
      <c r="D33" s="293"/>
      <c r="E33" s="291"/>
      <c r="F33" s="301"/>
      <c r="G33" s="454"/>
      <c r="H33" s="454"/>
      <c r="I33" s="454"/>
      <c r="J33" s="291"/>
      <c r="K33" s="371" t="s">
        <v>99</v>
      </c>
      <c r="L33" s="280"/>
    </row>
    <row r="34" spans="1:12" s="17" customFormat="1" ht="20.100000000000001" customHeight="1">
      <c r="A34" s="278">
        <v>6</v>
      </c>
      <c r="B34" s="456" t="s">
        <v>779</v>
      </c>
      <c r="C34" s="293" t="s">
        <v>92</v>
      </c>
      <c r="D34" s="291" t="s">
        <v>870</v>
      </c>
      <c r="E34" s="292">
        <v>50000</v>
      </c>
      <c r="F34" s="300">
        <v>50000</v>
      </c>
      <c r="G34" s="292">
        <v>50000</v>
      </c>
      <c r="H34" s="292">
        <v>50000</v>
      </c>
      <c r="I34" s="292">
        <v>50000</v>
      </c>
      <c r="J34" s="292" t="s">
        <v>131</v>
      </c>
      <c r="K34" s="371" t="s">
        <v>98</v>
      </c>
      <c r="L34" s="278" t="s">
        <v>47</v>
      </c>
    </row>
    <row r="35" spans="1:12" s="17" customFormat="1" ht="20.100000000000001" customHeight="1">
      <c r="A35" s="278"/>
      <c r="B35" s="371" t="s">
        <v>780</v>
      </c>
      <c r="C35" s="293" t="s">
        <v>93</v>
      </c>
      <c r="D35" s="293"/>
      <c r="E35" s="293"/>
      <c r="F35" s="371"/>
      <c r="G35" s="293"/>
      <c r="H35" s="293"/>
      <c r="I35" s="293"/>
      <c r="J35" s="293"/>
      <c r="K35" s="371" t="s">
        <v>99</v>
      </c>
      <c r="L35" s="278"/>
    </row>
    <row r="36" spans="1:12" s="17" customFormat="1" ht="20.100000000000001" customHeight="1">
      <c r="A36" s="278">
        <v>7</v>
      </c>
      <c r="B36" s="293" t="s">
        <v>859</v>
      </c>
      <c r="C36" s="371" t="s">
        <v>94</v>
      </c>
      <c r="D36" s="293" t="s">
        <v>135</v>
      </c>
      <c r="E36" s="292">
        <v>50000</v>
      </c>
      <c r="F36" s="292">
        <v>50000</v>
      </c>
      <c r="G36" s="292">
        <v>50000</v>
      </c>
      <c r="H36" s="292">
        <v>50000</v>
      </c>
      <c r="I36" s="292">
        <v>50000</v>
      </c>
      <c r="J36" s="292" t="s">
        <v>131</v>
      </c>
      <c r="K36" s="371" t="s">
        <v>100</v>
      </c>
      <c r="L36" s="278" t="s">
        <v>47</v>
      </c>
    </row>
    <row r="37" spans="1:12" s="17" customFormat="1" ht="20.100000000000001" customHeight="1">
      <c r="A37" s="401"/>
      <c r="B37" s="366" t="s">
        <v>858</v>
      </c>
      <c r="C37" s="366"/>
      <c r="D37" s="366"/>
      <c r="E37" s="367"/>
      <c r="F37" s="367"/>
      <c r="G37" s="367"/>
      <c r="H37" s="367"/>
      <c r="I37" s="367"/>
      <c r="J37" s="367"/>
      <c r="K37" s="366"/>
      <c r="L37" s="401"/>
    </row>
    <row r="38" spans="1:12" s="17" customFormat="1" ht="20.100000000000001" customHeight="1">
      <c r="A38" s="289"/>
      <c r="B38" s="289"/>
      <c r="C38" s="324"/>
      <c r="D38" s="324"/>
      <c r="E38" s="588">
        <f>SUM(E32:E37)</f>
        <v>150000</v>
      </c>
      <c r="F38" s="588">
        <f>SUM(F32:F37)</f>
        <v>150000</v>
      </c>
      <c r="G38" s="588">
        <f>SUM(G32:G37)</f>
        <v>150000</v>
      </c>
      <c r="H38" s="588">
        <f>SUM(H32:H37)</f>
        <v>150000</v>
      </c>
      <c r="I38" s="588">
        <f>SUM(I32:I37)</f>
        <v>150000</v>
      </c>
      <c r="J38" s="332"/>
      <c r="K38" s="324"/>
      <c r="L38" s="442" t="s">
        <v>1075</v>
      </c>
    </row>
    <row r="39" spans="1:12" s="17" customFormat="1" ht="20.100000000000001" customHeight="1">
      <c r="A39" s="289"/>
      <c r="B39" s="289"/>
      <c r="C39" s="324"/>
      <c r="D39" s="324"/>
      <c r="E39" s="325"/>
      <c r="F39" s="325"/>
      <c r="G39" s="325"/>
      <c r="H39" s="325"/>
      <c r="I39" s="325"/>
      <c r="J39" s="446"/>
      <c r="K39" s="324"/>
      <c r="L39" s="442"/>
    </row>
    <row r="40" spans="1:12" s="17" customFormat="1" ht="20.100000000000001" customHeight="1">
      <c r="A40" s="289"/>
      <c r="B40" s="289"/>
      <c r="C40" s="324"/>
      <c r="D40" s="324"/>
      <c r="E40" s="325"/>
      <c r="F40" s="325"/>
      <c r="G40" s="325"/>
      <c r="H40" s="325"/>
      <c r="I40" s="325"/>
      <c r="J40" s="446"/>
      <c r="K40" s="324"/>
      <c r="L40" s="442"/>
    </row>
    <row r="41" spans="1:12" s="17" customFormat="1" ht="20.100000000000001" customHeight="1">
      <c r="A41" s="289"/>
      <c r="B41" s="289"/>
      <c r="C41" s="324"/>
      <c r="D41" s="324"/>
      <c r="E41" s="325"/>
      <c r="F41" s="325"/>
      <c r="G41" s="325"/>
      <c r="H41" s="325"/>
      <c r="I41" s="325"/>
      <c r="J41" s="446"/>
      <c r="K41" s="324"/>
      <c r="L41" s="442"/>
    </row>
    <row r="42" spans="1:12" s="17" customFormat="1" ht="20.100000000000001" customHeight="1">
      <c r="A42" s="289"/>
      <c r="B42" s="289"/>
      <c r="C42" s="324"/>
      <c r="D42" s="324"/>
      <c r="E42" s="325"/>
      <c r="F42" s="325"/>
      <c r="G42" s="325"/>
      <c r="H42" s="325"/>
      <c r="I42" s="325"/>
      <c r="J42" s="446"/>
      <c r="K42" s="324"/>
      <c r="L42" s="442"/>
    </row>
    <row r="43" spans="1:12" s="17" customFormat="1" ht="20.100000000000001" customHeight="1">
      <c r="A43" s="289"/>
      <c r="B43" s="289"/>
      <c r="C43" s="324"/>
      <c r="D43" s="324"/>
      <c r="E43" s="325"/>
      <c r="F43" s="325"/>
      <c r="G43" s="325"/>
      <c r="H43" s="325"/>
      <c r="I43" s="325"/>
      <c r="J43" s="446"/>
      <c r="K43" s="324"/>
      <c r="L43" s="442"/>
    </row>
    <row r="44" spans="1:12" s="17" customFormat="1" ht="20.100000000000001" customHeight="1">
      <c r="A44" s="289"/>
      <c r="B44" s="289"/>
      <c r="C44" s="324"/>
      <c r="D44" s="324"/>
      <c r="E44" s="325"/>
      <c r="F44" s="325"/>
      <c r="G44" s="325"/>
      <c r="H44" s="325"/>
      <c r="I44" s="325"/>
      <c r="J44" s="446"/>
      <c r="K44" s="324"/>
      <c r="L44" s="442"/>
    </row>
    <row r="45" spans="1:12" s="17" customFormat="1" ht="20.100000000000001" customHeight="1">
      <c r="A45" s="289"/>
      <c r="B45" s="289"/>
      <c r="C45" s="324"/>
      <c r="D45" s="324"/>
      <c r="E45" s="325"/>
      <c r="F45" s="325"/>
      <c r="G45" s="325"/>
      <c r="H45" s="325"/>
      <c r="I45" s="325"/>
      <c r="J45" s="446"/>
      <c r="K45" s="324"/>
      <c r="L45" s="471" t="s">
        <v>43</v>
      </c>
    </row>
    <row r="46" spans="1:12" s="17" customFormat="1" ht="20.100000000000001" customHeight="1">
      <c r="A46" s="402"/>
      <c r="B46" s="755" t="s">
        <v>855</v>
      </c>
      <c r="C46" s="755"/>
      <c r="D46" s="755"/>
      <c r="E46" s="755"/>
      <c r="F46" s="755"/>
      <c r="G46" s="755"/>
      <c r="H46" s="755"/>
      <c r="I46" s="755"/>
      <c r="J46" s="755"/>
      <c r="K46" s="755"/>
      <c r="L46" s="755"/>
    </row>
    <row r="47" spans="1:12" s="17" customFormat="1" ht="20.100000000000001" customHeight="1">
      <c r="A47" s="309"/>
      <c r="B47" s="309"/>
      <c r="C47" s="310"/>
      <c r="D47" s="311" t="s">
        <v>18</v>
      </c>
      <c r="E47" s="747" t="s">
        <v>28</v>
      </c>
      <c r="F47" s="748"/>
      <c r="G47" s="748"/>
      <c r="H47" s="749"/>
      <c r="I47" s="312"/>
      <c r="J47" s="312" t="s">
        <v>26</v>
      </c>
      <c r="K47" s="311" t="s">
        <v>29</v>
      </c>
      <c r="L47" s="313" t="s">
        <v>20</v>
      </c>
    </row>
    <row r="48" spans="1:12" s="17" customFormat="1" ht="20.100000000000001" customHeight="1">
      <c r="A48" s="314" t="s">
        <v>14</v>
      </c>
      <c r="B48" s="314" t="s">
        <v>25</v>
      </c>
      <c r="C48" s="315" t="s">
        <v>16</v>
      </c>
      <c r="D48" s="314" t="s">
        <v>21</v>
      </c>
      <c r="E48" s="311">
        <v>2561</v>
      </c>
      <c r="F48" s="311">
        <v>2562</v>
      </c>
      <c r="G48" s="311">
        <v>2563</v>
      </c>
      <c r="H48" s="311">
        <v>2564</v>
      </c>
      <c r="I48" s="311">
        <v>2565</v>
      </c>
      <c r="J48" s="314" t="s">
        <v>27</v>
      </c>
      <c r="K48" s="314" t="s">
        <v>22</v>
      </c>
      <c r="L48" s="316" t="s">
        <v>23</v>
      </c>
    </row>
    <row r="49" spans="1:12" s="17" customFormat="1" ht="20.100000000000001" customHeight="1">
      <c r="A49" s="327"/>
      <c r="B49" s="327"/>
      <c r="C49" s="328"/>
      <c r="D49" s="327"/>
      <c r="E49" s="329" t="s">
        <v>1</v>
      </c>
      <c r="F49" s="329" t="s">
        <v>1</v>
      </c>
      <c r="G49" s="318" t="s">
        <v>1</v>
      </c>
      <c r="H49" s="318" t="s">
        <v>1</v>
      </c>
      <c r="I49" s="318" t="s">
        <v>1</v>
      </c>
      <c r="J49" s="318"/>
      <c r="K49" s="327"/>
      <c r="L49" s="330"/>
    </row>
    <row r="50" spans="1:12" s="19" customFormat="1" ht="20.100000000000001" customHeight="1">
      <c r="A50" s="278">
        <v>10</v>
      </c>
      <c r="B50" s="461" t="s">
        <v>104</v>
      </c>
      <c r="C50" s="411" t="s">
        <v>105</v>
      </c>
      <c r="D50" s="291" t="s">
        <v>108</v>
      </c>
      <c r="E50" s="292">
        <v>20000</v>
      </c>
      <c r="F50" s="292">
        <v>20000</v>
      </c>
      <c r="G50" s="292">
        <v>20000</v>
      </c>
      <c r="H50" s="292">
        <v>20000</v>
      </c>
      <c r="I50" s="292">
        <v>20000</v>
      </c>
      <c r="J50" s="352" t="s">
        <v>131</v>
      </c>
      <c r="K50" s="371" t="s">
        <v>865</v>
      </c>
      <c r="L50" s="291" t="s">
        <v>47</v>
      </c>
    </row>
    <row r="51" spans="1:12" s="19" customFormat="1" ht="20.100000000000001" customHeight="1">
      <c r="A51" s="278"/>
      <c r="B51" s="461"/>
      <c r="C51" s="293" t="s">
        <v>106</v>
      </c>
      <c r="D51" s="291"/>
      <c r="E51" s="292"/>
      <c r="F51" s="292"/>
      <c r="G51" s="292"/>
      <c r="H51" s="292"/>
      <c r="I51" s="292"/>
      <c r="J51" s="352"/>
      <c r="K51" s="371" t="s">
        <v>864</v>
      </c>
      <c r="L51" s="291"/>
    </row>
    <row r="52" spans="1:12" s="17" customFormat="1" ht="20.100000000000001" customHeight="1">
      <c r="A52" s="278">
        <v>11</v>
      </c>
      <c r="B52" s="293" t="s">
        <v>866</v>
      </c>
      <c r="C52" s="293" t="s">
        <v>347</v>
      </c>
      <c r="D52" s="291" t="s">
        <v>135</v>
      </c>
      <c r="E52" s="292">
        <v>20000</v>
      </c>
      <c r="F52" s="292">
        <v>20000</v>
      </c>
      <c r="G52" s="292">
        <v>20000</v>
      </c>
      <c r="H52" s="292">
        <v>20000</v>
      </c>
      <c r="I52" s="292">
        <v>20000</v>
      </c>
      <c r="J52" s="352" t="s">
        <v>131</v>
      </c>
      <c r="K52" s="371" t="s">
        <v>865</v>
      </c>
      <c r="L52" s="291" t="s">
        <v>47</v>
      </c>
    </row>
    <row r="53" spans="1:12" s="17" customFormat="1" ht="20.100000000000001" customHeight="1">
      <c r="A53" s="278"/>
      <c r="B53" s="293" t="s">
        <v>868</v>
      </c>
      <c r="C53" s="293" t="s">
        <v>107</v>
      </c>
      <c r="D53" s="291" t="s">
        <v>9</v>
      </c>
      <c r="E53" s="292" t="s">
        <v>9</v>
      </c>
      <c r="F53" s="292" t="s">
        <v>9</v>
      </c>
      <c r="G53" s="292" t="s">
        <v>9</v>
      </c>
      <c r="H53" s="292"/>
      <c r="I53" s="292"/>
      <c r="J53" s="363"/>
      <c r="K53" s="371" t="s">
        <v>864</v>
      </c>
      <c r="L53" s="291" t="s">
        <v>9</v>
      </c>
    </row>
    <row r="54" spans="1:12" s="17" customFormat="1" ht="20.100000000000001" customHeight="1">
      <c r="A54" s="278"/>
      <c r="B54" s="297" t="s">
        <v>867</v>
      </c>
      <c r="C54" s="293"/>
      <c r="D54" s="371"/>
      <c r="E54" s="292"/>
      <c r="F54" s="300"/>
      <c r="G54" s="293"/>
      <c r="H54" s="293"/>
      <c r="I54" s="293"/>
      <c r="J54" s="363"/>
      <c r="K54" s="371" t="s">
        <v>9</v>
      </c>
      <c r="L54" s="291"/>
    </row>
    <row r="55" spans="1:12" s="17" customFormat="1" ht="30.75" customHeight="1">
      <c r="A55" s="451">
        <v>12</v>
      </c>
      <c r="B55" s="461" t="s">
        <v>110</v>
      </c>
      <c r="C55" s="371" t="s">
        <v>111</v>
      </c>
      <c r="D55" s="291" t="s">
        <v>135</v>
      </c>
      <c r="E55" s="292">
        <v>100000</v>
      </c>
      <c r="F55" s="292">
        <v>100000</v>
      </c>
      <c r="G55" s="292">
        <v>100000</v>
      </c>
      <c r="H55" s="292">
        <v>100000</v>
      </c>
      <c r="I55" s="292">
        <v>100000</v>
      </c>
      <c r="J55" s="463" t="s">
        <v>260</v>
      </c>
      <c r="K55" s="371" t="s">
        <v>862</v>
      </c>
      <c r="L55" s="298" t="s">
        <v>948</v>
      </c>
    </row>
    <row r="56" spans="1:12" s="73" customFormat="1" ht="20.100000000000001" customHeight="1">
      <c r="A56" s="451"/>
      <c r="B56" s="461"/>
      <c r="C56" s="371"/>
      <c r="D56" s="291"/>
      <c r="E56" s="292"/>
      <c r="F56" s="292"/>
      <c r="G56" s="292"/>
      <c r="H56" s="292"/>
      <c r="I56" s="292"/>
      <c r="J56" s="463"/>
      <c r="K56" s="371" t="s">
        <v>861</v>
      </c>
      <c r="L56" s="291" t="s">
        <v>466</v>
      </c>
    </row>
    <row r="57" spans="1:12" s="73" customFormat="1" ht="20.100000000000001" customHeight="1">
      <c r="A57" s="278">
        <v>13</v>
      </c>
      <c r="B57" s="462" t="s">
        <v>112</v>
      </c>
      <c r="C57" s="371" t="s">
        <v>111</v>
      </c>
      <c r="D57" s="291" t="s">
        <v>135</v>
      </c>
      <c r="E57" s="292">
        <v>50000</v>
      </c>
      <c r="F57" s="292">
        <v>50000</v>
      </c>
      <c r="G57" s="292">
        <v>50000</v>
      </c>
      <c r="H57" s="292">
        <v>50000</v>
      </c>
      <c r="I57" s="292">
        <v>50000</v>
      </c>
      <c r="J57" s="463" t="s">
        <v>260</v>
      </c>
      <c r="K57" s="371" t="s">
        <v>113</v>
      </c>
      <c r="L57" s="291" t="s">
        <v>47</v>
      </c>
    </row>
    <row r="58" spans="1:12" s="73" customFormat="1" ht="20.100000000000001" customHeight="1">
      <c r="A58" s="451">
        <v>14</v>
      </c>
      <c r="B58" s="362" t="s">
        <v>736</v>
      </c>
      <c r="C58" s="371" t="s">
        <v>111</v>
      </c>
      <c r="D58" s="291" t="s">
        <v>135</v>
      </c>
      <c r="E58" s="292" t="s">
        <v>64</v>
      </c>
      <c r="F58" s="292">
        <v>30000</v>
      </c>
      <c r="G58" s="292">
        <v>30000</v>
      </c>
      <c r="H58" s="292">
        <v>30000</v>
      </c>
      <c r="I58" s="292">
        <v>30000</v>
      </c>
      <c r="J58" s="464" t="s">
        <v>131</v>
      </c>
      <c r="K58" s="371" t="s">
        <v>863</v>
      </c>
      <c r="L58" s="291" t="s">
        <v>47</v>
      </c>
    </row>
    <row r="59" spans="1:12" s="17" customFormat="1" ht="20.100000000000001" customHeight="1">
      <c r="A59" s="532"/>
      <c r="B59" s="386" t="s">
        <v>735</v>
      </c>
      <c r="C59" s="366"/>
      <c r="D59" s="395"/>
      <c r="E59" s="682"/>
      <c r="F59" s="683"/>
      <c r="G59" s="683"/>
      <c r="H59" s="683"/>
      <c r="I59" s="683"/>
      <c r="J59" s="681"/>
      <c r="K59" s="366" t="s">
        <v>861</v>
      </c>
      <c r="L59" s="395"/>
    </row>
    <row r="60" spans="1:12" s="17" customFormat="1" ht="20.100000000000001" customHeight="1">
      <c r="A60" s="290"/>
      <c r="B60" s="282"/>
      <c r="C60" s="282"/>
      <c r="D60" s="282"/>
      <c r="E60" s="691">
        <f>SUM(E50:E59)</f>
        <v>190000</v>
      </c>
      <c r="F60" s="691">
        <f t="shared" ref="F60:I60" si="2">SUM(F50:F59)</f>
        <v>220000</v>
      </c>
      <c r="G60" s="691">
        <f t="shared" si="2"/>
        <v>220000</v>
      </c>
      <c r="H60" s="691">
        <f t="shared" si="2"/>
        <v>220000</v>
      </c>
      <c r="I60" s="691">
        <f t="shared" si="2"/>
        <v>220000</v>
      </c>
      <c r="J60" s="589"/>
      <c r="K60" s="282"/>
      <c r="L60" s="282"/>
    </row>
    <row r="61" spans="1:12" s="17" customFormat="1" ht="20.100000000000001" customHeight="1">
      <c r="A61" s="290"/>
      <c r="B61" s="282"/>
      <c r="C61" s="282"/>
      <c r="D61" s="282"/>
      <c r="E61" s="691">
        <f t="shared" ref="E61:J61" si="3">SUM(E60,E38,E24)</f>
        <v>380000</v>
      </c>
      <c r="F61" s="691">
        <f t="shared" si="3"/>
        <v>500000</v>
      </c>
      <c r="G61" s="691">
        <f t="shared" si="3"/>
        <v>460000</v>
      </c>
      <c r="H61" s="691">
        <f t="shared" si="3"/>
        <v>500000</v>
      </c>
      <c r="I61" s="691">
        <f t="shared" si="3"/>
        <v>500000</v>
      </c>
      <c r="J61" s="691">
        <f t="shared" si="3"/>
        <v>0</v>
      </c>
      <c r="K61" s="282"/>
      <c r="L61" s="308" t="s">
        <v>1076</v>
      </c>
    </row>
    <row r="62" spans="1:12" s="17" customFormat="1" ht="20.100000000000001" customHeight="1">
      <c r="A62" s="290"/>
      <c r="B62" s="282"/>
      <c r="C62" s="282"/>
      <c r="D62" s="282"/>
      <c r="E62" s="410"/>
      <c r="F62" s="410"/>
      <c r="G62" s="282"/>
      <c r="H62" s="282"/>
      <c r="I62" s="282"/>
      <c r="J62" s="282"/>
      <c r="K62" s="282"/>
      <c r="L62" s="282"/>
    </row>
    <row r="63" spans="1:12" s="17" customFormat="1" ht="20.100000000000001" customHeight="1">
      <c r="A63" s="290"/>
      <c r="B63" s="282"/>
      <c r="C63" s="282"/>
      <c r="D63" s="282"/>
      <c r="E63" s="410"/>
      <c r="F63" s="410"/>
      <c r="G63" s="282"/>
      <c r="H63" s="282"/>
      <c r="I63" s="282"/>
      <c r="J63" s="282"/>
      <c r="K63" s="282"/>
      <c r="L63" s="282"/>
    </row>
    <row r="64" spans="1:12" ht="24" customHeight="1">
      <c r="A64" s="289"/>
      <c r="B64" s="276" t="s">
        <v>640</v>
      </c>
      <c r="C64" s="450"/>
      <c r="D64" s="450"/>
      <c r="E64" s="410"/>
      <c r="F64" s="410"/>
      <c r="G64" s="282"/>
      <c r="H64" s="282"/>
      <c r="I64" s="282"/>
      <c r="J64" s="282"/>
      <c r="K64" s="282"/>
      <c r="L64" s="471" t="s">
        <v>43</v>
      </c>
    </row>
    <row r="65" spans="1:12" ht="24" customHeight="1">
      <c r="A65" s="286"/>
      <c r="B65" s="452"/>
      <c r="C65" s="310"/>
      <c r="D65" s="398" t="s">
        <v>18</v>
      </c>
      <c r="E65" s="747" t="s">
        <v>28</v>
      </c>
      <c r="F65" s="748"/>
      <c r="G65" s="748"/>
      <c r="H65" s="749"/>
      <c r="I65" s="678"/>
      <c r="J65" s="678" t="s">
        <v>26</v>
      </c>
      <c r="K65" s="311" t="s">
        <v>29</v>
      </c>
      <c r="L65" s="313" t="s">
        <v>20</v>
      </c>
    </row>
    <row r="66" spans="1:12" ht="24" customHeight="1">
      <c r="A66" s="314" t="s">
        <v>14</v>
      </c>
      <c r="B66" s="316" t="s">
        <v>25</v>
      </c>
      <c r="C66" s="315" t="s">
        <v>16</v>
      </c>
      <c r="D66" s="399" t="s">
        <v>21</v>
      </c>
      <c r="E66" s="311">
        <v>2561</v>
      </c>
      <c r="F66" s="311">
        <v>2562</v>
      </c>
      <c r="G66" s="311">
        <v>2563</v>
      </c>
      <c r="H66" s="311">
        <v>2564</v>
      </c>
      <c r="I66" s="311">
        <v>2565</v>
      </c>
      <c r="J66" s="314" t="s">
        <v>27</v>
      </c>
      <c r="K66" s="314" t="s">
        <v>22</v>
      </c>
      <c r="L66" s="316" t="s">
        <v>23</v>
      </c>
    </row>
    <row r="67" spans="1:12" ht="24" customHeight="1">
      <c r="A67" s="401"/>
      <c r="B67" s="330"/>
      <c r="C67" s="328"/>
      <c r="D67" s="436"/>
      <c r="E67" s="329" t="s">
        <v>1</v>
      </c>
      <c r="F67" s="329" t="s">
        <v>1</v>
      </c>
      <c r="G67" s="318" t="s">
        <v>1</v>
      </c>
      <c r="H67" s="318" t="s">
        <v>1</v>
      </c>
      <c r="I67" s="318" t="s">
        <v>1</v>
      </c>
      <c r="J67" s="318"/>
      <c r="K67" s="327"/>
      <c r="L67" s="327"/>
    </row>
    <row r="68" spans="1:12" ht="24" customHeight="1">
      <c r="A68" s="278">
        <v>15</v>
      </c>
      <c r="B68" s="423" t="s">
        <v>114</v>
      </c>
      <c r="C68" s="371" t="s">
        <v>116</v>
      </c>
      <c r="D68" s="291" t="s">
        <v>349</v>
      </c>
      <c r="E68" s="292">
        <v>20000</v>
      </c>
      <c r="F68" s="292">
        <v>20000</v>
      </c>
      <c r="G68" s="292">
        <v>20000</v>
      </c>
      <c r="H68" s="292">
        <v>20000</v>
      </c>
      <c r="I68" s="292">
        <v>20000</v>
      </c>
      <c r="J68" s="292" t="s">
        <v>119</v>
      </c>
      <c r="K68" s="371" t="s">
        <v>120</v>
      </c>
      <c r="L68" s="291" t="s">
        <v>134</v>
      </c>
    </row>
    <row r="69" spans="1:12" ht="24" customHeight="1">
      <c r="A69" s="278"/>
      <c r="B69" s="465" t="s">
        <v>115</v>
      </c>
      <c r="C69" s="371" t="s">
        <v>117</v>
      </c>
      <c r="D69" s="291" t="s">
        <v>348</v>
      </c>
      <c r="E69" s="292" t="s">
        <v>9</v>
      </c>
      <c r="F69" s="292" t="s">
        <v>9</v>
      </c>
      <c r="G69" s="292" t="s">
        <v>9</v>
      </c>
      <c r="H69" s="292" t="s">
        <v>9</v>
      </c>
      <c r="I69" s="292" t="s">
        <v>9</v>
      </c>
      <c r="J69" s="463"/>
      <c r="K69" s="371" t="s">
        <v>9</v>
      </c>
      <c r="L69" s="291" t="s">
        <v>9</v>
      </c>
    </row>
    <row r="70" spans="1:12" ht="24" customHeight="1">
      <c r="A70" s="278">
        <v>16</v>
      </c>
      <c r="B70" s="415" t="s">
        <v>1043</v>
      </c>
      <c r="C70" s="380" t="s">
        <v>124</v>
      </c>
      <c r="D70" s="414" t="s">
        <v>125</v>
      </c>
      <c r="E70" s="291" t="s">
        <v>64</v>
      </c>
      <c r="F70" s="292">
        <v>50000</v>
      </c>
      <c r="G70" s="292">
        <v>60000</v>
      </c>
      <c r="H70" s="292">
        <v>50000</v>
      </c>
      <c r="I70" s="292">
        <v>50000</v>
      </c>
      <c r="J70" s="463" t="s">
        <v>126</v>
      </c>
      <c r="K70" s="415" t="s">
        <v>127</v>
      </c>
      <c r="L70" s="291" t="s">
        <v>134</v>
      </c>
    </row>
    <row r="71" spans="1:12" ht="24" customHeight="1">
      <c r="A71" s="278">
        <v>17</v>
      </c>
      <c r="B71" s="415" t="s">
        <v>128</v>
      </c>
      <c r="C71" s="380" t="s">
        <v>129</v>
      </c>
      <c r="D71" s="414" t="s">
        <v>109</v>
      </c>
      <c r="E71" s="292">
        <v>50000</v>
      </c>
      <c r="F71" s="292">
        <v>50000</v>
      </c>
      <c r="G71" s="292">
        <v>50000</v>
      </c>
      <c r="H71" s="292">
        <v>50000</v>
      </c>
      <c r="I71" s="292">
        <v>50000</v>
      </c>
      <c r="J71" s="466" t="s">
        <v>40</v>
      </c>
      <c r="K71" s="415" t="s">
        <v>130</v>
      </c>
      <c r="L71" s="291" t="s">
        <v>134</v>
      </c>
    </row>
    <row r="72" spans="1:12" ht="24" customHeight="1">
      <c r="A72" s="278"/>
      <c r="B72" s="371" t="s">
        <v>9</v>
      </c>
      <c r="C72" s="293"/>
      <c r="D72" s="371" t="s">
        <v>9</v>
      </c>
      <c r="E72" s="292"/>
      <c r="F72" s="296"/>
      <c r="G72" s="292"/>
      <c r="H72" s="292"/>
      <c r="I72" s="292"/>
      <c r="J72" s="463" t="s">
        <v>32</v>
      </c>
      <c r="K72" s="371"/>
      <c r="L72" s="291"/>
    </row>
    <row r="73" spans="1:12" ht="24" customHeight="1">
      <c r="A73" s="278">
        <v>18</v>
      </c>
      <c r="B73" s="293" t="s">
        <v>405</v>
      </c>
      <c r="C73" s="293" t="s">
        <v>121</v>
      </c>
      <c r="D73" s="414" t="s">
        <v>109</v>
      </c>
      <c r="E73" s="292">
        <v>30000</v>
      </c>
      <c r="F73" s="296">
        <v>30000</v>
      </c>
      <c r="G73" s="292">
        <v>30000</v>
      </c>
      <c r="H73" s="292">
        <v>30000</v>
      </c>
      <c r="I73" s="292">
        <v>30000</v>
      </c>
      <c r="J73" s="463" t="s">
        <v>131</v>
      </c>
      <c r="K73" s="415" t="s">
        <v>127</v>
      </c>
      <c r="L73" s="291" t="s">
        <v>134</v>
      </c>
    </row>
    <row r="74" spans="1:12" ht="24" customHeight="1">
      <c r="A74" s="278">
        <v>19</v>
      </c>
      <c r="B74" s="371" t="s">
        <v>737</v>
      </c>
      <c r="C74" s="293" t="s">
        <v>132</v>
      </c>
      <c r="D74" s="414" t="s">
        <v>109</v>
      </c>
      <c r="E74" s="292">
        <v>50000</v>
      </c>
      <c r="F74" s="296">
        <v>50000</v>
      </c>
      <c r="G74" s="292">
        <v>50000</v>
      </c>
      <c r="H74" s="292">
        <v>50000</v>
      </c>
      <c r="I74" s="292">
        <v>50000</v>
      </c>
      <c r="J74" s="463" t="s">
        <v>133</v>
      </c>
      <c r="K74" s="415" t="s">
        <v>127</v>
      </c>
      <c r="L74" s="291" t="s">
        <v>118</v>
      </c>
    </row>
    <row r="75" spans="1:12" ht="24" customHeight="1">
      <c r="A75" s="278"/>
      <c r="B75" s="371" t="s">
        <v>738</v>
      </c>
      <c r="C75" s="293"/>
      <c r="D75" s="371"/>
      <c r="E75" s="292"/>
      <c r="F75" s="296"/>
      <c r="G75" s="292"/>
      <c r="H75" s="292"/>
      <c r="I75" s="292"/>
      <c r="J75" s="463"/>
      <c r="K75" s="371"/>
      <c r="L75" s="291"/>
    </row>
    <row r="76" spans="1:12" ht="24" customHeight="1">
      <c r="A76" s="278">
        <v>20</v>
      </c>
      <c r="B76" s="293" t="s">
        <v>469</v>
      </c>
      <c r="C76" s="293" t="s">
        <v>121</v>
      </c>
      <c r="D76" s="414" t="s">
        <v>109</v>
      </c>
      <c r="E76" s="292" t="s">
        <v>298</v>
      </c>
      <c r="F76" s="296">
        <v>30000</v>
      </c>
      <c r="G76" s="292">
        <v>30000</v>
      </c>
      <c r="H76" s="292">
        <v>30000</v>
      </c>
      <c r="I76" s="292">
        <v>30000</v>
      </c>
      <c r="J76" s="463" t="s">
        <v>131</v>
      </c>
      <c r="K76" s="371" t="s">
        <v>130</v>
      </c>
      <c r="L76" s="291" t="s">
        <v>118</v>
      </c>
    </row>
    <row r="77" spans="1:12" ht="24" customHeight="1">
      <c r="A77" s="401">
        <v>21</v>
      </c>
      <c r="B77" s="422" t="s">
        <v>406</v>
      </c>
      <c r="C77" s="366" t="s">
        <v>411</v>
      </c>
      <c r="D77" s="368" t="s">
        <v>109</v>
      </c>
      <c r="E77" s="367" t="s">
        <v>298</v>
      </c>
      <c r="F77" s="467">
        <v>10000</v>
      </c>
      <c r="G77" s="367">
        <v>10000</v>
      </c>
      <c r="H77" s="367">
        <v>10000</v>
      </c>
      <c r="I77" s="367">
        <v>10000</v>
      </c>
      <c r="J77" s="468"/>
      <c r="K77" s="469" t="s">
        <v>127</v>
      </c>
      <c r="L77" s="395" t="s">
        <v>118</v>
      </c>
    </row>
    <row r="78" spans="1:12" ht="24" customHeight="1">
      <c r="A78" s="289"/>
      <c r="B78" s="324"/>
      <c r="C78" s="324"/>
      <c r="D78" s="324"/>
      <c r="E78" s="588">
        <f>SUM(E68:E77)</f>
        <v>150000</v>
      </c>
      <c r="F78" s="588">
        <f t="shared" ref="F78:I78" si="4">SUM(F68:F77)</f>
        <v>240000</v>
      </c>
      <c r="G78" s="588">
        <f t="shared" si="4"/>
        <v>250000</v>
      </c>
      <c r="H78" s="588">
        <f t="shared" si="4"/>
        <v>240000</v>
      </c>
      <c r="I78" s="588">
        <f t="shared" si="4"/>
        <v>240000</v>
      </c>
      <c r="J78" s="590"/>
      <c r="K78" s="324"/>
      <c r="L78" s="442" t="s">
        <v>1077</v>
      </c>
    </row>
    <row r="79" spans="1:12" ht="24" customHeight="1">
      <c r="A79" s="289"/>
      <c r="B79" s="324"/>
      <c r="C79" s="324"/>
      <c r="D79" s="324"/>
      <c r="E79" s="372"/>
      <c r="F79" s="372"/>
      <c r="G79" s="372"/>
      <c r="H79" s="372"/>
      <c r="I79" s="372"/>
      <c r="J79" s="590"/>
      <c r="K79" s="324"/>
      <c r="L79" s="442"/>
    </row>
    <row r="80" spans="1:12" ht="24" customHeight="1">
      <c r="A80" s="289"/>
      <c r="B80" s="324"/>
      <c r="C80" s="324"/>
      <c r="D80" s="324"/>
      <c r="E80" s="325"/>
      <c r="F80" s="325"/>
      <c r="G80" s="325"/>
      <c r="H80" s="325"/>
      <c r="I80" s="325"/>
      <c r="J80" s="405"/>
      <c r="K80" s="397"/>
      <c r="L80" s="442"/>
    </row>
  </sheetData>
  <mergeCells count="8">
    <mergeCell ref="E65:H65"/>
    <mergeCell ref="E47:H47"/>
    <mergeCell ref="B46:L46"/>
    <mergeCell ref="A3:L3"/>
    <mergeCell ref="A4:L4"/>
    <mergeCell ref="A5:L5"/>
    <mergeCell ref="E10:H10"/>
    <mergeCell ref="E29:H2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firstPageNumber="35" orientation="landscape" useFirstPageNumber="1" r:id="rId1"/>
  <headerFooter alignWithMargins="0">
    <oddFooter xml:space="preserve">&amp;R&amp;"TH SarabunPSK,ตัวหนา"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21</vt:i4>
      </vt:variant>
      <vt:variant>
        <vt:lpstr>ช่วงที่มีชื่อ</vt:lpstr>
      </vt:variant>
      <vt:variant>
        <vt:i4>12</vt:i4>
      </vt:variant>
    </vt:vector>
  </HeadingPairs>
  <TitlesOfParts>
    <vt:vector size="33" baseType="lpstr">
      <vt:lpstr>Sheet3</vt:lpstr>
      <vt:lpstr>ยกเลิก</vt:lpstr>
      <vt:lpstr>ผ03 บัญชีครุภัณฑ์</vt:lpstr>
      <vt:lpstr>ไม่เอา</vt:lpstr>
      <vt:lpstr>ผ 01บัญชีสรุป</vt:lpstr>
      <vt:lpstr>3.5รายละเอียดยุทธศาสตร์</vt:lpstr>
      <vt:lpstr>บัญชีสรุปโครงการ</vt:lpstr>
      <vt:lpstr>ยุทธ1</vt:lpstr>
      <vt:lpstr>ยุทธ2</vt:lpstr>
      <vt:lpstr>ยุทธ3</vt:lpstr>
      <vt:lpstr>ยุทธ4</vt:lpstr>
      <vt:lpstr>ยุทธ5</vt:lpstr>
      <vt:lpstr>ยุทธ6</vt:lpstr>
      <vt:lpstr>Sheet1</vt:lpstr>
      <vt:lpstr>ยุทธ7</vt:lpstr>
      <vt:lpstr>Sheet2</vt:lpstr>
      <vt:lpstr>ไมใช้</vt:lpstr>
      <vt:lpstr>ลบ</vt:lpstr>
      <vt:lpstr>ไม่ได้ใช้</vt:lpstr>
      <vt:lpstr>ไม่ใช่</vt:lpstr>
      <vt:lpstr>ผ02.1</vt:lpstr>
      <vt:lpstr>บัญชีสรุปโครงการ!Print_Area</vt:lpstr>
      <vt:lpstr>ผ02.1!Print_Area</vt:lpstr>
      <vt:lpstr>ยุทธ1!Print_Area</vt:lpstr>
      <vt:lpstr>ยุทธ2!Print_Area</vt:lpstr>
      <vt:lpstr>ยุทธ4!Print_Area</vt:lpstr>
      <vt:lpstr>บัญชีสรุปโครงการ!Print_Titles</vt:lpstr>
      <vt:lpstr>ยุทธ1!Print_Titles</vt:lpstr>
      <vt:lpstr>ยุทธ2!Print_Titles</vt:lpstr>
      <vt:lpstr>ยุทธ3!Print_Titles</vt:lpstr>
      <vt:lpstr>ยุทธ4!Print_Titles</vt:lpstr>
      <vt:lpstr>ยุทธ6!Print_Titles</vt:lpstr>
      <vt:lpstr>ยุทธ7!Print_Titles</vt:lpstr>
    </vt:vector>
  </TitlesOfParts>
  <Company>เทศบาลตำบลศาลเจ้าโรงทอง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เทศบาลตำบลศาลเจ้าโรงทอง</dc:creator>
  <cp:lastModifiedBy>User</cp:lastModifiedBy>
  <cp:lastPrinted>2020-06-24T06:33:14Z</cp:lastPrinted>
  <dcterms:created xsi:type="dcterms:W3CDTF">2004-07-24T10:07:26Z</dcterms:created>
  <dcterms:modified xsi:type="dcterms:W3CDTF">2020-06-24T06:54:27Z</dcterms:modified>
</cp:coreProperties>
</file>